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2390" windowHeight="9315" tabRatio="640" activeTab="0"/>
  </bookViews>
  <sheets>
    <sheet name="план" sheetId="1" r:id="rId1"/>
    <sheet name="таб.1" sheetId="2" r:id="rId2"/>
    <sheet name="таб.2 2018," sheetId="3" r:id="rId3"/>
    <sheet name="таб.2 2019" sheetId="4" r:id="rId4"/>
    <sheet name="таб.2 2020" sheetId="5" r:id="rId5"/>
    <sheet name="2.1" sheetId="6" r:id="rId6"/>
    <sheet name="3-4" sheetId="7" r:id="rId7"/>
  </sheets>
  <definedNames>
    <definedName name="_xlnm.Print_Titles" localSheetId="1">'таб.1'!$4:$4</definedName>
    <definedName name="_xlnm.Print_Titles" localSheetId="2">'таб.2 2018,'!$7:$7</definedName>
    <definedName name="_xlnm.Print_Titles" localSheetId="3">'таб.2 2019'!$7:$7</definedName>
    <definedName name="_xlnm.Print_Titles" localSheetId="4">'таб.2 2020'!$7:$7</definedName>
    <definedName name="_xlnm.Print_Area" localSheetId="0">'план'!$A$1:$DD$53</definedName>
    <definedName name="_xlnm.Print_Area" localSheetId="1">'таб.1'!$A$1:$DD$78</definedName>
    <definedName name="_xlnm.Print_Area" localSheetId="2">'таб.2 2018,'!$A$1:$M$92</definedName>
    <definedName name="_xlnm.Print_Area" localSheetId="3">'таб.2 2019'!$A$1:$M$92</definedName>
    <definedName name="_xlnm.Print_Area" localSheetId="4">'таб.2 2020'!$A$1:$M$92</definedName>
  </definedNames>
  <calcPr fullCalcOnLoad="1"/>
</workbook>
</file>

<file path=xl/sharedStrings.xml><?xml version="1.0" encoding="utf-8"?>
<sst xmlns="http://schemas.openxmlformats.org/spreadsheetml/2006/main" count="698" uniqueCount="231">
  <si>
    <t>Наименование показателя</t>
  </si>
  <si>
    <t>из них:</t>
  </si>
  <si>
    <t>финансово-хозяйственной деятельности</t>
  </si>
  <si>
    <t>"</t>
  </si>
  <si>
    <t xml:space="preserve"> г.</t>
  </si>
  <si>
    <t>в том числе:</t>
  </si>
  <si>
    <t>(подпись)</t>
  </si>
  <si>
    <t>(расшифровка подписи)</t>
  </si>
  <si>
    <t>к Порядку составления и утверждения плана</t>
  </si>
  <si>
    <t>УТВЕРЖДАЮ</t>
  </si>
  <si>
    <t>(наименование должности лица,
утверждающего План)</t>
  </si>
  <si>
    <t>КОДЫ</t>
  </si>
  <si>
    <t>Форма по КФД</t>
  </si>
  <si>
    <t>Дата</t>
  </si>
  <si>
    <t>по ОКПО</t>
  </si>
  <si>
    <t>по ОКЕИ</t>
  </si>
  <si>
    <t>бюджетного учреждения</t>
  </si>
  <si>
    <t>ИНН/КПП</t>
  </si>
  <si>
    <t>Единица измерения: руб.</t>
  </si>
  <si>
    <t>Юридический адрес</t>
  </si>
  <si>
    <t>учреждения (подразделения)</t>
  </si>
  <si>
    <t>1.3. Перечень оказываемых услуг (выполняемых работ), осуществляемых на платной основе:</t>
  </si>
  <si>
    <t>Х</t>
  </si>
  <si>
    <t>заработная плата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</si>
  <si>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</si>
  <si>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</si>
  <si>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</si>
  <si>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</si>
  <si>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</si>
  <si>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</si>
  <si>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</si>
  <si>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</si>
  <si>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</si>
  <si>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</si>
  <si>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Поступление финансовых активов, всего</t>
  </si>
  <si>
    <t>учреждения (подразделения) по финансовым вопросам</t>
  </si>
  <si>
    <t>Исполнитель</t>
  </si>
  <si>
    <t>начисления на выплаты
по оплате труда</t>
  </si>
  <si>
    <t>увеличение стоимости материальных запасов</t>
  </si>
  <si>
    <t>Заместитель руководителя муниципального бюджетного</t>
  </si>
  <si>
    <t>Главный бухгалтер муниципального бюджетного</t>
  </si>
  <si>
    <t>муниципального бюджетного</t>
  </si>
  <si>
    <t>Наименование органа, осуществляющего</t>
  </si>
  <si>
    <t>функции и полномочия учредителя</t>
  </si>
  <si>
    <t>Наименование муниципального</t>
  </si>
  <si>
    <t xml:space="preserve">деятельности  муниципальных бюджетных </t>
  </si>
  <si>
    <t>ПЛАН</t>
  </si>
  <si>
    <t>учреждения</t>
  </si>
  <si>
    <t xml:space="preserve">I. Сведения о деятельности муниципального бюджетного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</si>
  <si>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</si>
  <si>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</si>
  <si>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Сумма, тыс.руб.</t>
  </si>
  <si>
    <t>стоимость имущества, закрепленного собственником имущества за муниципальным бюджетным учреждением на праве оперативного управления</t>
  </si>
  <si>
    <t>стоимость имущества, приобретенного муниципальным бюджетным учреждением  за счет доходов, полученных от платной и иной приносящей доход деятельности</t>
  </si>
  <si>
    <t>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</si>
  <si>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общая балансовая стоимость особо ценного движимого имущества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</si>
  <si>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</si>
  <si>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</si>
  <si>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</si>
  <si>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</si>
  <si>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</si>
  <si>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</si>
  <si>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</si>
  <si>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</si>
  <si>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</si>
  <si>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</si>
  <si>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</si>
  <si>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</si>
  <si>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</si>
  <si>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</si>
  <si>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</si>
  <si>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</si>
  <si>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</si>
  <si>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</si>
  <si>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</si>
  <si>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</si>
  <si>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</si>
  <si>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Соликамского муниципального района</t>
  </si>
  <si>
    <t>по прочим расчетам с кредиторами</t>
  </si>
  <si>
    <t>по платежам в бюджет</t>
  </si>
  <si>
    <t>Руководитель муниципального бюджетного учреждения (уполномоченное лицо)</t>
  </si>
  <si>
    <t xml:space="preserve">II. Показатели финансового состояния муниципального бюджетного учреждения
</t>
  </si>
  <si>
    <t xml:space="preserve">Приложение </t>
  </si>
  <si>
    <t>учреждений, подведомственных администрации</t>
  </si>
  <si>
    <t>2.3.4. кредиторская задолженность по расчетам с поставщиками
и подрядчиками за счет доходов, полученных от платной и иной приносящей доход деятельности, всего:</t>
  </si>
  <si>
    <t>Код
по бюджетной классификации</t>
  </si>
  <si>
    <t xml:space="preserve">Соликамского муниципального района </t>
  </si>
  <si>
    <t>Таблица 2.1</t>
  </si>
  <si>
    <t>Код строки</t>
  </si>
  <si>
    <t>Год начала закупки</t>
  </si>
  <si>
    <t>Сумма выплат по расходам на закупку товаров, работ и услуг, рую. (с точностью до двух знаков после запятой)</t>
  </si>
  <si>
    <t>всего на закупки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</si>
  <si>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</si>
  <si>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</si>
  <si>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Выплаты по расходам на закупку товаров, работ, услуг</t>
  </si>
  <si>
    <t>в том числе: на оплату контрактов заключенных до начала очередного финансового года</t>
  </si>
  <si>
    <t>на закупку товаров, работ, услуг по году начала закупки:</t>
  </si>
  <si>
    <t>Таблица 3</t>
  </si>
  <si>
    <t>Сумма (руб., с точностью до двух знаков после запятой - 0,00)</t>
  </si>
  <si>
    <t>Остаток средств на начало года</t>
  </si>
  <si>
    <t>010</t>
  </si>
  <si>
    <t>020</t>
  </si>
  <si>
    <t>030</t>
  </si>
  <si>
    <t>040</t>
  </si>
  <si>
    <t>Остаток средств на конец года</t>
  </si>
  <si>
    <t>Поступление</t>
  </si>
  <si>
    <t>Выбытие</t>
  </si>
  <si>
    <t>Справочная информация</t>
  </si>
  <si>
    <t>Таблица 4</t>
  </si>
  <si>
    <t>Сумма (тыс.руб.)</t>
  </si>
  <si>
    <t>Объем публичных обязательств, всего:</t>
  </si>
  <si>
    <t>Объем бюджетных инвестиций 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</si>
  <si>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средств, поступивших во временное распоряжение, всего:</t>
  </si>
  <si>
    <t>Таблица 2</t>
  </si>
  <si>
    <t>Таблица 1</t>
  </si>
  <si>
    <t>в том числе</t>
  </si>
  <si>
    <t xml:space="preserve">денежные средства учреждения на счетах
</t>
  </si>
  <si>
    <t xml:space="preserve">денежные средства учреждения, размещенные на депозиты в кредитной организации
</t>
  </si>
  <si>
    <t>2.2.4. дебиторская задолженность по выданным авансам за счет доходов, полученных от платной и иной приносящей доход деятельности, всего: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</si>
  <si>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</si>
  <si>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</si>
  <si>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</si>
  <si>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</si>
  <si>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</si>
  <si>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</si>
  <si>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</si>
  <si>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</si>
  <si>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</si>
  <si>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</si>
  <si>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1.5. Общая балансовая стоимость движимого муниципального имущества на дату составления Плана, всего</t>
  </si>
  <si>
    <t xml:space="preserve">остаточная стоимость </t>
  </si>
  <si>
    <t>Нефинансовые активы, всего:</t>
  </si>
  <si>
    <t>Недвижимое имущество, всего</t>
  </si>
  <si>
    <t>Особо ценное движимое имущество, всего</t>
  </si>
  <si>
    <t>Финансовые активы, всего:</t>
  </si>
  <si>
    <t xml:space="preserve">денежные средства учреждения, всего
</t>
  </si>
  <si>
    <t>иные финансовые инструменты</t>
  </si>
  <si>
    <t xml:space="preserve"> дебиторская задолженность по доходам</t>
  </si>
  <si>
    <t xml:space="preserve"> 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</si>
  <si>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</si>
  <si>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</si>
  <si>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</t>
  </si>
  <si>
    <t>просроченная кредиторская задолженность</t>
  </si>
  <si>
    <t>доходы от оказания услуг (работ)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</si>
  <si>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</si>
  <si>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</si>
  <si>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</si>
  <si>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</si>
  <si>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</si>
  <si>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</si>
  <si>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</si>
  <si>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</si>
  <si>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их них:</t>
  </si>
  <si>
    <t>уплату налог, сборов и иных платежей, всего</t>
  </si>
  <si>
    <t>безвозмездные перечисления организациям</t>
  </si>
  <si>
    <t>налог на имущество организаций и земельного налога</t>
  </si>
  <si>
    <t>уплата прочих налогов, сборов</t>
  </si>
  <si>
    <t>уплата иных платежей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</si>
  <si>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</si>
  <si>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</si>
  <si>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</si>
  <si>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</si>
  <si>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</si>
  <si>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</si>
  <si>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</si>
  <si>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_______________         ________________________</t>
  </si>
  <si>
    <t xml:space="preserve">       (подпись)                             (расшифровка подписи)</t>
  </si>
  <si>
    <t xml:space="preserve">         (подпись)                           (расшифровка подписи)</t>
  </si>
  <si>
    <t xml:space="preserve">                                    (подпись)            (расшифровка подписи)</t>
  </si>
  <si>
    <t>(уполномоченное лицо)</t>
  </si>
  <si>
    <t xml:space="preserve">          (подпись)                   (расшифровка подписи)</t>
  </si>
  <si>
    <t>увеличение стоимости нематериальных активов</t>
  </si>
  <si>
    <t>СОГЛАСОВАНО</t>
  </si>
  <si>
    <t>(наименование должности лица,
согласующего План)</t>
  </si>
  <si>
    <t>учреждения (подразделения) по финансовым вопросам     ________________     _______________________</t>
  </si>
  <si>
    <t xml:space="preserve">                                                            (подпись)                         (расшифровка подписи)</t>
  </si>
  <si>
    <t xml:space="preserve">                                                            (подпись)                      (расшифровка подписи)</t>
  </si>
  <si>
    <t xml:space="preserve">1.4. Общая балансовая стоимость недвижимого муниципального имущества на дату составления Плана, всего
</t>
  </si>
  <si>
    <t>Л.А. Корнеева</t>
  </si>
  <si>
    <t>Управление образования Соликамского муниципального района Пермского края</t>
  </si>
  <si>
    <t>КОСГУ</t>
  </si>
  <si>
    <t>85.41 Образование дополнительное детей и взрослых</t>
  </si>
  <si>
    <t>Начальник Управления образования Соликамского муниципального района</t>
  </si>
  <si>
    <t>из них: оплата труда и начисления на выплаты по оплате труда</t>
  </si>
  <si>
    <t>85.11 Образование дошкольное</t>
  </si>
  <si>
    <t>- родительская плата за присмотр и уход за ребенком в образовательных организациях, реализующих образовательную прграмму дошкольного образования.</t>
  </si>
  <si>
    <t>Директор</t>
  </si>
  <si>
    <t>Реализация основных общеобразовательных программ в соответствии с уровнями образования: образовательной программы дошкольного образования, присмотр и уход за детьми, образовательной программы начального общего образования, образовательной программы основного общего образования, образовательной программы среднего общего образования, реализация образовательной деятельности по дополнительным общеразвивающим программам интелектуальной, духовно-нравственной и физкультурно-спортивной направленности.</t>
  </si>
  <si>
    <t>85.13 Образование основное общее</t>
  </si>
  <si>
    <t xml:space="preserve">      прочие выплаты</t>
  </si>
  <si>
    <t>Е.В. Рощин</t>
  </si>
  <si>
    <t>Муниципальное бюджетное общеобразовательное учреждение "Симская средняя общеобразовательная школа"</t>
  </si>
  <si>
    <t>48410109</t>
  </si>
  <si>
    <t>5950002661/591901001</t>
  </si>
  <si>
    <t>643, 618505, Россия, Пермский край, Соликамский район, с.Сим, ул.Молодежная, д.7</t>
  </si>
  <si>
    <t>56.29 Деятельность предприятий общественного питания по прочим видам организации питания</t>
  </si>
  <si>
    <t>Руководитель муниципального бюджетного учреждения   _________________                 Е.В. Рощин</t>
  </si>
  <si>
    <t>Руководитель муниципального бюджетного учреждения   _________________    Е.В. Рощин</t>
  </si>
  <si>
    <t>О.А. Вотякова</t>
  </si>
  <si>
    <t>телефон 7-53-51</t>
  </si>
  <si>
    <t>Исполнитель ________________ О.А. Вотякова</t>
  </si>
  <si>
    <t>КФСР</t>
  </si>
  <si>
    <t>0701</t>
  </si>
  <si>
    <t>0702</t>
  </si>
  <si>
    <t>1003</t>
  </si>
  <si>
    <t>0707</t>
  </si>
  <si>
    <t xml:space="preserve">    "___" _____________  2018 г.</t>
  </si>
  <si>
    <t>18</t>
  </si>
  <si>
    <t xml:space="preserve">                      финансово-хозяйственной деятельности на 2018 год</t>
  </si>
  <si>
    <t xml:space="preserve">           и на плановый период 2019 и 2020 годов</t>
  </si>
  <si>
    <t>Показатели выплат по расходам на закупку товаров, работ, услуг учреждения на 2018 год</t>
  </si>
  <si>
    <t>III. Показатели по поступлениям и выплатам муниципального бюджетного учреждения на 2020 год</t>
  </si>
  <si>
    <t>III. Показатели по поступлениям и выплатам муниципального бюджетного учреждения на 2018 год</t>
  </si>
  <si>
    <t>III. Показатели по поступлениям и выплатам муниципального бюджетного учреждения на 2019 год</t>
  </si>
  <si>
    <t>Сведения о средствах, поступающих во временное распоряжение учреждения                                                                                                                                                                                    на 2018 год</t>
  </si>
  <si>
    <t>на 2018г. очередной финансовый год</t>
  </si>
  <si>
    <t>на 2019г.       1-ый год планового периода</t>
  </si>
  <si>
    <t>на 2020 г.         2-ый год планового периода</t>
  </si>
  <si>
    <t>на 2020г.         2-ый год планового периода</t>
  </si>
  <si>
    <t>иные доходы</t>
  </si>
  <si>
    <t xml:space="preserve">      прочие выплаты, штрафы</t>
  </si>
  <si>
    <t>X</t>
  </si>
  <si>
    <t>0314</t>
  </si>
  <si>
    <t>дохлды по условным арендным платежам</t>
  </si>
  <si>
    <t>суммы принудительного изъятия</t>
  </si>
  <si>
    <t>31</t>
  </si>
  <si>
    <t>декабря</t>
  </si>
  <si>
    <t>В.А. Ветчанинова</t>
  </si>
  <si>
    <t>______________                          В.А. Ветчанинова</t>
  </si>
  <si>
    <t>______________           ___В.А. Ветчанинова_</t>
  </si>
  <si>
    <t>1004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</si>
</sst>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9.5"/>
      <name val="Times New Roman"/>
      <family val="1"/>
    </font>
    <font>
      <b/>
      <sz val="9.8"/>
      <name val="Times New Roman"/>
      <family val="1"/>
    </font>
    <font>
      <b/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2" fontId="5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2" xfId="0" applyFont="1" applyBorder="1" applyAlignment="1" applyProtection="1">
      <alignment horizontal="center" vertical="top"/>
      <protection/>
    </xf>
    <xf numFmtId="0" fontId="5" fillId="33" borderId="12" xfId="0" applyFont="1" applyFill="1" applyBorder="1" applyAlignment="1" applyProtection="1">
      <alignment horizontal="left" wrapText="1"/>
      <protection locked="0"/>
    </xf>
    <xf numFmtId="0" fontId="5" fillId="33" borderId="12" xfId="0" applyFont="1" applyFill="1" applyBorder="1" applyAlignment="1" applyProtection="1">
      <alignment horizontal="center" vertical="top"/>
      <protection locked="0"/>
    </xf>
    <xf numFmtId="0" fontId="1" fillId="33" borderId="12" xfId="0" applyFont="1" applyFill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/>
      <protection locked="0"/>
    </xf>
    <xf numFmtId="2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2" xfId="0" applyFont="1" applyFill="1" applyBorder="1" applyAlignment="1" applyProtection="1">
      <alignment horizontal="center" vertical="top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6" fillId="33" borderId="12" xfId="0" applyFont="1" applyFill="1" applyBorder="1" applyAlignment="1" applyProtection="1">
      <alignment horizontal="left" wrapText="1"/>
      <protection locked="0"/>
    </xf>
    <xf numFmtId="2" fontId="6" fillId="33" borderId="12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 applyProtection="1">
      <alignment horizontal="left" wrapText="1"/>
      <protection locked="0"/>
    </xf>
    <xf numFmtId="2" fontId="1" fillId="0" borderId="12" xfId="0" applyNumberFormat="1" applyFont="1" applyBorder="1" applyAlignment="1" applyProtection="1">
      <alignment horizontal="center" vertical="top"/>
      <protection/>
    </xf>
    <xf numFmtId="0" fontId="1" fillId="0" borderId="12" xfId="0" applyFont="1" applyBorder="1" applyAlignment="1" applyProtection="1">
      <alignment horizontal="left"/>
      <protection/>
    </xf>
    <xf numFmtId="2" fontId="1" fillId="0" borderId="12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2" fontId="1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wrapText="1"/>
      <protection locked="0"/>
    </xf>
    <xf numFmtId="2" fontId="4" fillId="33" borderId="12" xfId="0" applyNumberFormat="1" applyFont="1" applyFill="1" applyBorder="1" applyAlignment="1" applyProtection="1">
      <alignment horizontal="center" vertical="top"/>
      <protection/>
    </xf>
    <xf numFmtId="0" fontId="4" fillId="33" borderId="12" xfId="0" applyFont="1" applyFill="1" applyBorder="1" applyAlignment="1" applyProtection="1">
      <alignment horizontal="center" vertical="top"/>
      <protection/>
    </xf>
    <xf numFmtId="0" fontId="1" fillId="0" borderId="12" xfId="0" applyFont="1" applyBorder="1" applyAlignment="1" applyProtection="1">
      <alignment horizontal="center" vertical="justify"/>
      <protection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2" fontId="1" fillId="34" borderId="12" xfId="0" applyNumberFormat="1" applyFont="1" applyFill="1" applyBorder="1" applyAlignment="1" applyProtection="1">
      <alignment horizontal="center" vertical="top"/>
      <protection/>
    </xf>
    <xf numFmtId="2" fontId="1" fillId="34" borderId="12" xfId="0" applyNumberFormat="1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top"/>
      <protection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49" fontId="1" fillId="0" borderId="0" xfId="0" applyNumberFormat="1" applyFont="1" applyAlignment="1" applyProtection="1">
      <alignment/>
      <protection locked="0"/>
    </xf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1" fillId="0" borderId="12" xfId="0" applyNumberFormat="1" applyFont="1" applyBorder="1" applyAlignment="1" applyProtection="1">
      <alignment horizontal="center" vertical="top"/>
      <protection locked="0"/>
    </xf>
    <xf numFmtId="49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2" xfId="0" applyNumberFormat="1" applyFont="1" applyBorder="1" applyAlignment="1" applyProtection="1">
      <alignment horizontal="center" vertical="top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33" borderId="12" xfId="0" applyFont="1" applyFill="1" applyBorder="1" applyAlignment="1" applyProtection="1">
      <alignment horizontal="left" wrapText="1"/>
      <protection locked="0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49" fontId="1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 applyProtection="1">
      <alignment horizontal="center" vertical="top"/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13" xfId="0" applyNumberFormat="1" applyFont="1" applyBorder="1" applyAlignment="1">
      <alignment horizontal="left"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 indent="2"/>
    </xf>
    <xf numFmtId="0" fontId="5" fillId="0" borderId="17" xfId="0" applyFont="1" applyBorder="1" applyAlignment="1">
      <alignment horizontal="left" wrapText="1" indent="2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49" fontId="5" fillId="0" borderId="11" xfId="0" applyNumberFormat="1" applyFon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0" borderId="13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>
      <alignment horizontal="center" vertical="justify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5" fillId="0" borderId="18" xfId="0" applyNumberFormat="1" applyFont="1" applyBorder="1" applyAlignment="1" applyProtection="1">
      <alignment horizontal="center" vertical="top" wrapText="1"/>
      <protection locked="0"/>
    </xf>
    <xf numFmtId="49" fontId="5" fillId="0" borderId="16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83"/>
  <sheetViews>
    <sheetView tabSelected="1" view="pageBreakPreview" zoomScaleSheetLayoutView="100" zoomScalePageLayoutView="0" workbookViewId="0" topLeftCell="A22">
      <selection activeCell="J21" sqref="J21:AA21"/>
    </sheetView>
  </sheetViews>
  <sheetFormatPr defaultColWidth="0.875" defaultRowHeight="12.75"/>
  <cols>
    <col min="1" max="107" width="0.875" style="1" customWidth="1"/>
    <col min="108" max="108" width="1.75390625" style="1" customWidth="1"/>
    <col min="109" max="16384" width="0.875" style="1" customWidth="1"/>
  </cols>
  <sheetData>
    <row r="1" spans="69:108" s="2" customFormat="1" ht="11.25" customHeight="1">
      <c r="BQ1" s="127" t="s">
        <v>82</v>
      </c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</row>
    <row r="2" spans="69:110" s="2" customFormat="1" ht="11.25" customHeight="1">
      <c r="BQ2" s="127" t="s">
        <v>8</v>
      </c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</row>
    <row r="3" spans="69:108" s="2" customFormat="1" ht="11.25" customHeight="1">
      <c r="BQ3" s="127" t="s">
        <v>2</v>
      </c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</row>
    <row r="4" spans="69:108" s="2" customFormat="1" ht="11.25" customHeight="1">
      <c r="BQ4" s="127" t="s">
        <v>45</v>
      </c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</row>
    <row r="5" spans="69:108" s="2" customFormat="1" ht="10.5" customHeight="1">
      <c r="BQ5" s="127" t="s">
        <v>83</v>
      </c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</row>
    <row r="6" spans="69:108" s="2" customFormat="1" ht="6.75" customHeight="1">
      <c r="BQ6" s="128" t="s">
        <v>86</v>
      </c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</row>
    <row r="7" spans="69:108" ht="16.5" customHeight="1"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</row>
    <row r="8" ht="0.75" customHeight="1"/>
    <row r="9" spans="1:108" ht="15">
      <c r="A9" s="130" t="s">
        <v>172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BP9" s="130" t="s">
        <v>9</v>
      </c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</row>
    <row r="10" spans="1:108" ht="29.25" customHeight="1">
      <c r="A10" s="135" t="s">
        <v>182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BP10" s="138" t="s">
        <v>186</v>
      </c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</row>
    <row r="11" spans="1:108" s="2" customFormat="1" ht="25.5" customHeight="1">
      <c r="A11" s="136" t="s">
        <v>173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BP11" s="163" t="s">
        <v>10</v>
      </c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</row>
    <row r="12" spans="1:108" ht="1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W12" s="138" t="s">
        <v>178</v>
      </c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5"/>
      <c r="CF12" s="5"/>
      <c r="CG12" s="138" t="s">
        <v>190</v>
      </c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</row>
    <row r="13" spans="1:108" s="2" customFormat="1" ht="12">
      <c r="A13" s="147" t="s">
        <v>6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W13" s="147" t="s">
        <v>7</v>
      </c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BP13" s="148" t="s">
        <v>6</v>
      </c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5"/>
      <c r="CF13" s="15"/>
      <c r="CG13" s="148" t="s">
        <v>7</v>
      </c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</row>
    <row r="14" spans="1:107" ht="15">
      <c r="A14" s="123" t="s">
        <v>206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BR14" s="7"/>
      <c r="BS14" s="16" t="s">
        <v>3</v>
      </c>
      <c r="BT14" s="165"/>
      <c r="BU14" s="165"/>
      <c r="BV14" s="165"/>
      <c r="BW14" s="165"/>
      <c r="BX14" s="7" t="s">
        <v>3</v>
      </c>
      <c r="BY14" s="7"/>
      <c r="BZ14" s="7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6">
        <v>20</v>
      </c>
      <c r="CT14" s="166"/>
      <c r="CU14" s="166"/>
      <c r="CV14" s="166"/>
      <c r="CW14" s="160" t="s">
        <v>207</v>
      </c>
      <c r="CX14" s="160"/>
      <c r="CY14" s="160"/>
      <c r="CZ14" s="7" t="s">
        <v>4</v>
      </c>
      <c r="DA14" s="7"/>
      <c r="DB14" s="7"/>
      <c r="DC14" s="7"/>
    </row>
    <row r="15" spans="43:59" ht="18.75">
      <c r="AQ15" s="161" t="s">
        <v>46</v>
      </c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</row>
    <row r="16" spans="1:108" ht="16.5">
      <c r="A16" s="149" t="s">
        <v>208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</row>
    <row r="17" spans="1:108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49" t="s">
        <v>209</v>
      </c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ht="1.5" customHeight="1"/>
    <row r="19" spans="91:108" ht="15">
      <c r="CM19" s="138" t="s">
        <v>11</v>
      </c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</row>
    <row r="20" spans="76:108" ht="15">
      <c r="BX20" s="2" t="s">
        <v>12</v>
      </c>
      <c r="CM20" s="153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5"/>
    </row>
    <row r="21" spans="1:108" ht="15">
      <c r="A21" s="17"/>
      <c r="B21" s="18" t="s">
        <v>3</v>
      </c>
      <c r="C21" s="156" t="s">
        <v>225</v>
      </c>
      <c r="D21" s="156"/>
      <c r="E21" s="156"/>
      <c r="F21" s="156"/>
      <c r="G21" s="17" t="s">
        <v>3</v>
      </c>
      <c r="H21" s="17"/>
      <c r="I21" s="17"/>
      <c r="J21" s="156" t="s">
        <v>226</v>
      </c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7">
        <v>20</v>
      </c>
      <c r="AC21" s="157"/>
      <c r="AD21" s="157"/>
      <c r="AE21" s="157"/>
      <c r="AF21" s="158" t="s">
        <v>207</v>
      </c>
      <c r="AG21" s="158"/>
      <c r="AH21" s="158"/>
      <c r="AI21" s="158"/>
      <c r="AJ21" s="17" t="s">
        <v>4</v>
      </c>
      <c r="AK21" s="17"/>
      <c r="AL21" s="17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X21" s="2" t="s">
        <v>13</v>
      </c>
      <c r="CM21" s="153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5"/>
    </row>
    <row r="22" spans="91:108" ht="15">
      <c r="CM22" s="153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5"/>
    </row>
    <row r="23" spans="91:108" ht="15">
      <c r="CM23" s="153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15" customHeight="1">
      <c r="A24" s="159" t="s">
        <v>44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62" t="s">
        <v>191</v>
      </c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7"/>
      <c r="BV24" s="7"/>
      <c r="BW24" s="7"/>
      <c r="BX24" s="7" t="s">
        <v>14</v>
      </c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150" t="s">
        <v>192</v>
      </c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2"/>
    </row>
    <row r="25" spans="1:108" ht="15" customHeight="1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150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2"/>
    </row>
    <row r="26" spans="1:108" ht="23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150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2"/>
    </row>
    <row r="27" spans="1:108" ht="15">
      <c r="A27" s="7" t="s">
        <v>17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60" t="s">
        <v>193</v>
      </c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150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2"/>
    </row>
    <row r="28" spans="1:108" s="6" customFormat="1" ht="15" customHeight="1">
      <c r="A28" s="10" t="s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 t="s">
        <v>15</v>
      </c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50">
        <v>383</v>
      </c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2"/>
    </row>
    <row r="29" spans="1:108" ht="13.5" customHeight="1">
      <c r="A29" s="32" t="s">
        <v>42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77" t="s">
        <v>179</v>
      </c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</row>
    <row r="30" spans="1:108" ht="15">
      <c r="A30" s="32" t="s">
        <v>43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ht="15">
      <c r="A32" s="7" t="s">
        <v>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32" t="s">
        <v>194</v>
      </c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ht="15">
      <c r="A33" s="32" t="s">
        <v>41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3.5" customHeight="1">
      <c r="A34" s="159" t="s">
        <v>47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9"/>
      <c r="AE34" s="19"/>
      <c r="AF34" s="19"/>
      <c r="AG34" s="19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</row>
    <row r="35" spans="1:108" s="4" customFormat="1" ht="14.25">
      <c r="A35" s="178" t="s">
        <v>48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4"/>
    </row>
    <row r="36" spans="1:108" ht="0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108" ht="15" customHeight="1">
      <c r="A37" s="168" t="s">
        <v>49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</row>
    <row r="38" spans="1:108" ht="66" customHeight="1">
      <c r="A38" s="170" t="s">
        <v>187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</row>
    <row r="39" spans="1:108" ht="12.75" customHeight="1">
      <c r="A39" s="168" t="s">
        <v>50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</row>
    <row r="40" spans="1:108" ht="15" customHeight="1">
      <c r="A40" s="168" t="s">
        <v>184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</row>
    <row r="41" spans="1:108" ht="15" customHeight="1">
      <c r="A41" s="168" t="s">
        <v>188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</row>
    <row r="42" spans="1:108" ht="15.75" customHeight="1">
      <c r="A42" s="170" t="s">
        <v>181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</row>
    <row r="43" spans="1:108" ht="15" customHeight="1">
      <c r="A43" s="168" t="s">
        <v>195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</row>
    <row r="44" spans="1:108" ht="15" customHeight="1">
      <c r="A44" s="168" t="s">
        <v>21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</row>
    <row r="45" spans="1:108" ht="28.5" customHeight="1">
      <c r="A45" s="169" t="s">
        <v>185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</row>
    <row r="46" spans="1:108" ht="27" customHeight="1">
      <c r="A46" s="124" t="s">
        <v>177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6"/>
      <c r="CL46" s="171">
        <v>29185752.59</v>
      </c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3"/>
    </row>
    <row r="47" spans="1:108" ht="15" customHeight="1">
      <c r="A47" s="124" t="s">
        <v>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ht="28.5" customHeight="1">
      <c r="A48" s="124" t="s">
        <v>52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</row>
    <row r="49" spans="1:108" ht="27" customHeight="1">
      <c r="A49" s="124" t="s">
        <v>54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6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</row>
    <row r="50" spans="1:108" ht="27" customHeight="1">
      <c r="A50" s="124" t="s">
        <v>53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6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</row>
    <row r="51" spans="1:108" ht="25.5" customHeight="1">
      <c r="A51" s="144" t="s">
        <v>129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6"/>
      <c r="CL51" s="174">
        <v>7517743.48</v>
      </c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6"/>
    </row>
    <row r="52" spans="1:108" ht="15">
      <c r="A52" s="144" t="s">
        <v>5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6"/>
    </row>
    <row r="53" spans="1:108" ht="15">
      <c r="A53" s="144" t="s">
        <v>55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6"/>
      <c r="CL53" s="139">
        <v>7517743.48</v>
      </c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70" spans="172:184" ht="15">
      <c r="FP70" s="123"/>
      <c r="FQ70" s="123"/>
      <c r="FR70" s="123"/>
      <c r="FS70" s="123"/>
      <c r="FT70" s="123"/>
      <c r="FU70" s="123"/>
      <c r="FV70" s="123"/>
      <c r="FW70" s="123"/>
      <c r="FX70" s="123"/>
      <c r="FY70" s="123"/>
      <c r="FZ70" s="123"/>
      <c r="GA70" s="123"/>
      <c r="GB70" s="123"/>
    </row>
    <row r="71" spans="172:184" ht="15">
      <c r="FP71" s="123"/>
      <c r="FQ71" s="123"/>
      <c r="FR71" s="123"/>
      <c r="FS71" s="123"/>
      <c r="FT71" s="123"/>
      <c r="FU71" s="123"/>
      <c r="FV71" s="123"/>
      <c r="FW71" s="123"/>
      <c r="FX71" s="123"/>
      <c r="FY71" s="123"/>
      <c r="FZ71" s="123"/>
      <c r="GA71" s="123"/>
      <c r="GB71" s="123"/>
    </row>
    <row r="72" spans="172:184" ht="15">
      <c r="FP72" s="123"/>
      <c r="FQ72" s="123"/>
      <c r="FR72" s="123"/>
      <c r="FS72" s="123"/>
      <c r="FT72" s="123"/>
      <c r="FU72" s="123"/>
      <c r="FV72" s="123"/>
      <c r="FW72" s="123"/>
      <c r="FX72" s="123"/>
      <c r="FY72" s="123"/>
      <c r="FZ72" s="123"/>
      <c r="GA72" s="123"/>
      <c r="GB72" s="123"/>
    </row>
    <row r="73" spans="172:184" ht="15">
      <c r="FP73" s="123"/>
      <c r="FQ73" s="123"/>
      <c r="FR73" s="123"/>
      <c r="FS73" s="123"/>
      <c r="FT73" s="123"/>
      <c r="FU73" s="123"/>
      <c r="FV73" s="123"/>
      <c r="FW73" s="123"/>
      <c r="FX73" s="123"/>
      <c r="FY73" s="123"/>
      <c r="FZ73" s="123"/>
      <c r="GA73" s="123"/>
      <c r="GB73" s="123"/>
    </row>
    <row r="74" spans="172:184" ht="15">
      <c r="FP74" s="123"/>
      <c r="FQ74" s="123"/>
      <c r="FR74" s="123"/>
      <c r="FS74" s="123"/>
      <c r="FT74" s="123"/>
      <c r="FU74" s="123"/>
      <c r="FV74" s="123"/>
      <c r="FW74" s="123"/>
      <c r="FX74" s="123"/>
      <c r="FY74" s="123"/>
      <c r="FZ74" s="123"/>
      <c r="GA74" s="123"/>
      <c r="GB74" s="123"/>
    </row>
    <row r="75" spans="172:184" ht="15">
      <c r="FP75" s="123"/>
      <c r="FQ75" s="123"/>
      <c r="FR75" s="123"/>
      <c r="FS75" s="123"/>
      <c r="FT75" s="123"/>
      <c r="FU75" s="123"/>
      <c r="FV75" s="123"/>
      <c r="FW75" s="123"/>
      <c r="FX75" s="123"/>
      <c r="FY75" s="123"/>
      <c r="FZ75" s="123"/>
      <c r="GA75" s="123"/>
      <c r="GB75" s="123"/>
    </row>
    <row r="76" spans="172:184" ht="15">
      <c r="FP76" s="123"/>
      <c r="FQ76" s="123"/>
      <c r="FR76" s="123"/>
      <c r="FS76" s="123"/>
      <c r="FT76" s="123"/>
      <c r="FU76" s="123"/>
      <c r="FV76" s="123"/>
      <c r="FW76" s="123"/>
      <c r="FX76" s="123"/>
      <c r="FY76" s="123"/>
      <c r="FZ76" s="123"/>
      <c r="GA76" s="123"/>
      <c r="GB76" s="123"/>
    </row>
    <row r="77" spans="172:184" ht="15">
      <c r="FP77" s="123"/>
      <c r="FQ77" s="123"/>
      <c r="FR77" s="123"/>
      <c r="FS77" s="123"/>
      <c r="FT77" s="123"/>
      <c r="FU77" s="123"/>
      <c r="FV77" s="123"/>
      <c r="FW77" s="123"/>
      <c r="FX77" s="123"/>
      <c r="FY77" s="123"/>
      <c r="FZ77" s="123"/>
      <c r="GA77" s="123"/>
      <c r="GB77" s="123"/>
    </row>
    <row r="78" spans="172:184" ht="15"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</row>
    <row r="79" spans="172:184" ht="15">
      <c r="FP79" s="123"/>
      <c r="FQ79" s="123"/>
      <c r="FR79" s="123"/>
      <c r="FS79" s="123"/>
      <c r="FT79" s="123"/>
      <c r="FU79" s="123"/>
      <c r="FV79" s="123"/>
      <c r="FW79" s="123"/>
      <c r="FX79" s="123"/>
      <c r="FY79" s="123"/>
      <c r="FZ79" s="123"/>
      <c r="GA79" s="123"/>
      <c r="GB79" s="123"/>
    </row>
    <row r="80" spans="172:184" ht="15">
      <c r="FP80" s="123"/>
      <c r="FQ80" s="123"/>
      <c r="FR80" s="123"/>
      <c r="FS80" s="123"/>
      <c r="FT80" s="123"/>
      <c r="FU80" s="123"/>
      <c r="FV80" s="123"/>
      <c r="FW80" s="123"/>
      <c r="FX80" s="123"/>
      <c r="FY80" s="123"/>
      <c r="FZ80" s="123"/>
      <c r="GA80" s="123"/>
      <c r="GB80" s="123"/>
    </row>
    <row r="81" spans="172:184" ht="15">
      <c r="FP81" s="123"/>
      <c r="FQ81" s="123"/>
      <c r="FR81" s="123"/>
      <c r="FS81" s="123"/>
      <c r="FT81" s="123"/>
      <c r="FU81" s="123"/>
      <c r="FV81" s="123"/>
      <c r="FW81" s="123"/>
      <c r="FX81" s="123"/>
      <c r="FY81" s="123"/>
      <c r="FZ81" s="123"/>
      <c r="GA81" s="123"/>
      <c r="GB81" s="123"/>
    </row>
    <row r="82" spans="172:184" ht="15">
      <c r="FP82" s="123"/>
      <c r="FQ82" s="123"/>
      <c r="FR82" s="123"/>
      <c r="FS82" s="123"/>
      <c r="FT82" s="123"/>
      <c r="FU82" s="123"/>
      <c r="FV82" s="123"/>
      <c r="FW82" s="123"/>
      <c r="FX82" s="123"/>
      <c r="FY82" s="123"/>
      <c r="FZ82" s="123"/>
      <c r="GA82" s="123"/>
      <c r="GB82" s="123"/>
    </row>
    <row r="83" spans="172:184" ht="15">
      <c r="FP83" s="123"/>
      <c r="FQ83" s="123"/>
      <c r="FR83" s="123"/>
      <c r="FS83" s="123"/>
      <c r="FT83" s="123"/>
      <c r="FU83" s="123"/>
      <c r="FV83" s="123"/>
      <c r="FW83" s="123"/>
      <c r="FX83" s="123"/>
      <c r="FY83" s="123"/>
      <c r="FZ83" s="123"/>
      <c r="GA83" s="123"/>
      <c r="GB83" s="123"/>
    </row>
  </sheetData>
  <sheetProtection/>
  <mergeCells count="73">
    <mergeCell ref="CL46:DD46"/>
    <mergeCell ref="CL51:DD51"/>
    <mergeCell ref="A48:CK48"/>
    <mergeCell ref="AM29:CE30"/>
    <mergeCell ref="A35:DC35"/>
    <mergeCell ref="A37:DD37"/>
    <mergeCell ref="A42:DD42"/>
    <mergeCell ref="A40:DD40"/>
    <mergeCell ref="A43:DD43"/>
    <mergeCell ref="A41:DD41"/>
    <mergeCell ref="FP70:GB83"/>
    <mergeCell ref="T17:CT17"/>
    <mergeCell ref="A44:DD44"/>
    <mergeCell ref="A45:DD45"/>
    <mergeCell ref="CM28:DD28"/>
    <mergeCell ref="A38:DD38"/>
    <mergeCell ref="A39:DD39"/>
    <mergeCell ref="A34:AC34"/>
    <mergeCell ref="A46:CK46"/>
    <mergeCell ref="A53:CK53"/>
    <mergeCell ref="AQ15:BG15"/>
    <mergeCell ref="AH24:BT26"/>
    <mergeCell ref="BP9:DD9"/>
    <mergeCell ref="BP10:DD10"/>
    <mergeCell ref="BP11:DD11"/>
    <mergeCell ref="BT14:BW14"/>
    <mergeCell ref="CA14:CR14"/>
    <mergeCell ref="CS14:CV14"/>
    <mergeCell ref="CW14:CY14"/>
    <mergeCell ref="BP12:CD12"/>
    <mergeCell ref="AH27:BT27"/>
    <mergeCell ref="CM20:DD20"/>
    <mergeCell ref="CM19:DD19"/>
    <mergeCell ref="CM27:DD27"/>
    <mergeCell ref="CM22:DD22"/>
    <mergeCell ref="CM23:DD23"/>
    <mergeCell ref="CM24:DD24"/>
    <mergeCell ref="A16:DD16"/>
    <mergeCell ref="CM26:DD26"/>
    <mergeCell ref="CM21:DD21"/>
    <mergeCell ref="C21:F21"/>
    <mergeCell ref="CM25:DD25"/>
    <mergeCell ref="J21:AA21"/>
    <mergeCell ref="AB21:AE21"/>
    <mergeCell ref="AF21:AI21"/>
    <mergeCell ref="A24:AG24"/>
    <mergeCell ref="A13:S13"/>
    <mergeCell ref="W13:AU13"/>
    <mergeCell ref="BQ2:DF2"/>
    <mergeCell ref="BQ3:DD3"/>
    <mergeCell ref="BQ4:DD4"/>
    <mergeCell ref="BQ5:DD5"/>
    <mergeCell ref="CG13:DD13"/>
    <mergeCell ref="CG12:DD12"/>
    <mergeCell ref="BP13:CD13"/>
    <mergeCell ref="CL53:DD53"/>
    <mergeCell ref="CL48:DD48"/>
    <mergeCell ref="A49:CK49"/>
    <mergeCell ref="CL49:DD49"/>
    <mergeCell ref="A50:CK50"/>
    <mergeCell ref="CL50:DD50"/>
    <mergeCell ref="A51:CK51"/>
    <mergeCell ref="A52:DD52"/>
    <mergeCell ref="A14:AU14"/>
    <mergeCell ref="A47:DD47"/>
    <mergeCell ref="BQ1:DD1"/>
    <mergeCell ref="BQ6:DD7"/>
    <mergeCell ref="A9:AU9"/>
    <mergeCell ref="AH32:BT34"/>
    <mergeCell ref="A10:AU10"/>
    <mergeCell ref="A11:AU11"/>
    <mergeCell ref="A12:S12"/>
    <mergeCell ref="W12:AU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B81"/>
  <sheetViews>
    <sheetView view="pageBreakPreview" zoomScaleSheetLayoutView="100" zoomScalePageLayoutView="0" workbookViewId="0" topLeftCell="A4">
      <selection activeCell="BU46" sqref="BU46:DD46"/>
    </sheetView>
  </sheetViews>
  <sheetFormatPr defaultColWidth="0.875" defaultRowHeight="12.75"/>
  <cols>
    <col min="1" max="1" width="0.875" style="1" customWidth="1"/>
    <col min="2" max="2" width="1.37890625" style="1" customWidth="1"/>
    <col min="3" max="71" width="0.875" style="1" customWidth="1"/>
    <col min="72" max="72" width="1.37890625" style="1" customWidth="1"/>
    <col min="73" max="104" width="0.875" style="1" customWidth="1"/>
    <col min="105" max="105" width="0.74609375" style="1" customWidth="1"/>
    <col min="106" max="108" width="0.875" style="1" hidden="1" customWidth="1"/>
    <col min="109" max="16384" width="0.875" style="1" customWidth="1"/>
  </cols>
  <sheetData>
    <row r="1" spans="88:102" ht="15" customHeight="1">
      <c r="CJ1" s="123" t="s">
        <v>114</v>
      </c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</row>
    <row r="2" spans="1:108" ht="30" customHeight="1">
      <c r="A2" s="182" t="s">
        <v>81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</row>
    <row r="3" ht="9.75" customHeight="1"/>
    <row r="4" spans="1:108" ht="15" customHeight="1">
      <c r="A4" s="183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5"/>
      <c r="BU4" s="183" t="s">
        <v>51</v>
      </c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5"/>
    </row>
    <row r="5" spans="1:108" s="4" customFormat="1" ht="14.25">
      <c r="A5" s="12"/>
      <c r="B5" s="189" t="s">
        <v>131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90"/>
      <c r="BU5" s="186">
        <v>38045121.93</v>
      </c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8"/>
    </row>
    <row r="6" spans="1:108" ht="15" customHeight="1">
      <c r="A6" s="13"/>
      <c r="B6" s="145" t="s">
        <v>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6"/>
      <c r="BU6" s="179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1"/>
    </row>
    <row r="7" spans="1:108" ht="14.25" customHeight="1">
      <c r="A7" s="13"/>
      <c r="B7" s="145" t="s">
        <v>132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6"/>
      <c r="BU7" s="179">
        <v>29185752.59</v>
      </c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1"/>
    </row>
    <row r="8" spans="1:108" ht="11.25" customHeight="1">
      <c r="A8" s="13"/>
      <c r="B8" s="191" t="s">
        <v>115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2"/>
      <c r="BU8" s="179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1"/>
    </row>
    <row r="9" spans="1:108" ht="12.75" customHeight="1">
      <c r="A9" s="13"/>
      <c r="B9" s="22"/>
      <c r="C9" s="20"/>
      <c r="D9" s="20"/>
      <c r="E9" s="193" t="s">
        <v>130</v>
      </c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4"/>
      <c r="BU9" s="179">
        <v>20501289.77</v>
      </c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1"/>
    </row>
    <row r="10" spans="1:108" ht="13.5" customHeight="1">
      <c r="A10" s="13"/>
      <c r="B10" s="145" t="s">
        <v>133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6"/>
      <c r="BU10" s="186">
        <v>7517743.48</v>
      </c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1"/>
    </row>
    <row r="11" spans="1:108" ht="12" customHeight="1">
      <c r="A11" s="13"/>
      <c r="B11" s="191" t="s">
        <v>115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2"/>
      <c r="BU11" s="179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1"/>
    </row>
    <row r="12" spans="1:108" ht="15">
      <c r="A12" s="13"/>
      <c r="B12" s="22"/>
      <c r="C12" s="22"/>
      <c r="D12" s="22"/>
      <c r="E12" s="145" t="s">
        <v>130</v>
      </c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8"/>
      <c r="BU12" s="179">
        <v>579904.77</v>
      </c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1"/>
    </row>
    <row r="13" spans="1:108" s="4" customFormat="1" ht="14.25">
      <c r="A13" s="12"/>
      <c r="B13" s="189" t="s">
        <v>134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90"/>
      <c r="BU13" s="186">
        <v>256.27</v>
      </c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1"/>
    </row>
    <row r="14" spans="1:108" s="4" customFormat="1" ht="14.25">
      <c r="A14" s="144" t="s">
        <v>1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200"/>
      <c r="BU14" s="114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6"/>
    </row>
    <row r="15" spans="1:108" s="4" customFormat="1" ht="14.25">
      <c r="A15" s="124" t="s">
        <v>135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4"/>
      <c r="BU15" s="179">
        <v>161541.67</v>
      </c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15"/>
      <c r="DC15" s="115"/>
      <c r="DD15" s="116"/>
    </row>
    <row r="16" spans="1:108" s="4" customFormat="1" ht="14.25">
      <c r="A16" s="144" t="s">
        <v>115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200"/>
      <c r="BU16" s="114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6"/>
    </row>
    <row r="17" spans="1:108" s="4" customFormat="1" ht="14.25">
      <c r="A17" s="124" t="s">
        <v>116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4"/>
      <c r="BU17" s="179">
        <v>161541.67</v>
      </c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15"/>
      <c r="DC17" s="115"/>
      <c r="DD17" s="116"/>
    </row>
    <row r="18" spans="1:108" s="4" customFormat="1" ht="14.25">
      <c r="A18" s="124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8"/>
      <c r="BU18" s="114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6"/>
    </row>
    <row r="19" spans="1:108" ht="15">
      <c r="A19" s="124" t="s">
        <v>117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2"/>
      <c r="BU19" s="179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1"/>
    </row>
    <row r="20" spans="1:108" ht="15">
      <c r="A20" s="124" t="s">
        <v>136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6"/>
      <c r="BU20" s="114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6"/>
    </row>
    <row r="21" spans="1:108" ht="14.25" customHeight="1">
      <c r="A21" s="144" t="s">
        <v>137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6"/>
      <c r="BU21" s="179">
        <v>-8804.4</v>
      </c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1"/>
    </row>
    <row r="22" spans="1:108" ht="15" customHeight="1">
      <c r="A22" s="144" t="s">
        <v>138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6"/>
      <c r="BU22" s="186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1"/>
    </row>
    <row r="23" spans="1:108" ht="0.75" customHeight="1">
      <c r="A23" s="13"/>
      <c r="B23" s="191" t="s">
        <v>5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2"/>
      <c r="BU23" s="179">
        <v>89</v>
      </c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1"/>
    </row>
    <row r="24" spans="1:108" ht="15" customHeight="1" hidden="1">
      <c r="A24" s="13"/>
      <c r="B24" s="145" t="s">
        <v>56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6"/>
      <c r="BU24" s="179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1"/>
    </row>
    <row r="25" spans="1:108" ht="15" customHeight="1" hidden="1">
      <c r="A25" s="13"/>
      <c r="B25" s="145" t="s">
        <v>57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6"/>
      <c r="BU25" s="179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1"/>
    </row>
    <row r="26" spans="1:108" ht="15" customHeight="1" hidden="1">
      <c r="A26" s="13"/>
      <c r="B26" s="145" t="s">
        <v>58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6"/>
      <c r="BU26" s="179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1"/>
    </row>
    <row r="27" spans="1:108" ht="15" customHeight="1" hidden="1">
      <c r="A27" s="13"/>
      <c r="B27" s="145" t="s">
        <v>59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6"/>
      <c r="BU27" s="179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1"/>
    </row>
    <row r="28" spans="1:108" ht="15" customHeight="1" hidden="1">
      <c r="A28" s="13"/>
      <c r="B28" s="145" t="s">
        <v>60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6"/>
      <c r="BU28" s="179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15" customHeight="1" hidden="1">
      <c r="A29" s="13"/>
      <c r="B29" s="145" t="s">
        <v>61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6"/>
      <c r="BU29" s="179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1"/>
    </row>
    <row r="30" spans="1:108" ht="12.75" customHeight="1" hidden="1">
      <c r="A30" s="13"/>
      <c r="B30" s="145" t="s">
        <v>62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6"/>
      <c r="BU30" s="179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12" customHeight="1" hidden="1">
      <c r="A31" s="13"/>
      <c r="B31" s="145" t="s">
        <v>63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6"/>
      <c r="BU31" s="179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1"/>
    </row>
    <row r="32" spans="1:108" ht="12" customHeight="1" hidden="1">
      <c r="A32" s="13"/>
      <c r="B32" s="145" t="s">
        <v>64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6"/>
      <c r="BU32" s="179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12" customHeight="1" hidden="1">
      <c r="A33" s="13"/>
      <c r="B33" s="145" t="s">
        <v>65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6"/>
      <c r="BU33" s="179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1"/>
    </row>
    <row r="34" spans="1:108" ht="25.5" customHeight="1" hidden="1">
      <c r="A34" s="144" t="s">
        <v>118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6"/>
      <c r="BU34" s="179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1"/>
    </row>
    <row r="35" spans="1:108" ht="15" customHeight="1" hidden="1">
      <c r="A35" s="13"/>
      <c r="B35" s="191" t="s">
        <v>5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2"/>
      <c r="BU35" s="179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1"/>
    </row>
    <row r="36" spans="1:108" ht="15" customHeight="1" hidden="1">
      <c r="A36" s="13"/>
      <c r="B36" s="145" t="s">
        <v>56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6"/>
      <c r="BU36" s="179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ht="15" customHeight="1" hidden="1">
      <c r="A37" s="13"/>
      <c r="B37" s="145" t="s">
        <v>57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6"/>
      <c r="BU37" s="179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1"/>
    </row>
    <row r="38" spans="1:108" ht="15" customHeight="1" hidden="1">
      <c r="A38" s="13"/>
      <c r="B38" s="145" t="s">
        <v>58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6"/>
      <c r="BU38" s="179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1"/>
    </row>
    <row r="39" spans="1:108" ht="15" customHeight="1" hidden="1">
      <c r="A39" s="13"/>
      <c r="B39" s="145" t="s">
        <v>59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6"/>
      <c r="BU39" s="179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1"/>
    </row>
    <row r="40" spans="1:108" ht="15" customHeight="1" hidden="1">
      <c r="A40" s="13"/>
      <c r="B40" s="145" t="s">
        <v>60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6"/>
      <c r="BU40" s="179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1"/>
    </row>
    <row r="41" spans="1:108" ht="15" customHeight="1" hidden="1">
      <c r="A41" s="13"/>
      <c r="B41" s="145" t="s">
        <v>61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6"/>
      <c r="BU41" s="179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1"/>
    </row>
    <row r="42" spans="1:108" ht="15" customHeight="1" hidden="1">
      <c r="A42" s="13"/>
      <c r="B42" s="145" t="s">
        <v>62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6"/>
      <c r="BU42" s="179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1"/>
    </row>
    <row r="43" spans="1:108" ht="12.75" customHeight="1" hidden="1">
      <c r="A43" s="13"/>
      <c r="B43" s="145" t="s">
        <v>63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6"/>
      <c r="BU43" s="179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1"/>
    </row>
    <row r="44" spans="1:108" ht="15" customHeight="1" hidden="1">
      <c r="A44" s="13"/>
      <c r="B44" s="145" t="s">
        <v>64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6"/>
      <c r="BU44" s="179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1"/>
    </row>
    <row r="45" spans="1:108" ht="15" customHeight="1" hidden="1">
      <c r="A45" s="13"/>
      <c r="B45" s="145" t="s">
        <v>65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6"/>
      <c r="BU45" s="179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1"/>
    </row>
    <row r="46" spans="1:108" s="4" customFormat="1" ht="14.25">
      <c r="A46" s="12"/>
      <c r="B46" s="189" t="s">
        <v>139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90"/>
      <c r="BU46" s="186">
        <v>46730</v>
      </c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1"/>
    </row>
    <row r="47" spans="1:108" ht="15" customHeight="1">
      <c r="A47" s="13"/>
      <c r="B47" s="145" t="s">
        <v>1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6"/>
      <c r="BU47" s="179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1"/>
    </row>
    <row r="48" spans="1:108" ht="15" customHeight="1">
      <c r="A48" s="13"/>
      <c r="B48" s="207" t="s">
        <v>140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9"/>
      <c r="BU48" s="114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6"/>
    </row>
    <row r="49" spans="1:108" ht="13.5" customHeight="1">
      <c r="A49" s="13"/>
      <c r="B49" s="145" t="s">
        <v>141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6"/>
      <c r="BU49" s="186">
        <v>46730</v>
      </c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1"/>
    </row>
    <row r="50" spans="1:108" ht="15">
      <c r="A50" s="13"/>
      <c r="B50" s="191" t="s">
        <v>5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2"/>
      <c r="BU50" s="179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6"/>
    </row>
    <row r="51" spans="1:108" ht="14.25" customHeight="1">
      <c r="A51" s="13"/>
      <c r="B51" s="145" t="s">
        <v>142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6"/>
      <c r="BU51" s="179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6"/>
    </row>
    <row r="52" spans="1:108" ht="15" hidden="1">
      <c r="A52" s="13"/>
      <c r="B52" s="145" t="s">
        <v>67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6"/>
      <c r="BU52" s="212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4"/>
    </row>
    <row r="53" spans="1:108" ht="15" hidden="1">
      <c r="A53" s="13"/>
      <c r="B53" s="145" t="s">
        <v>68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6"/>
      <c r="BU53" s="212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4"/>
    </row>
    <row r="54" spans="1:108" ht="15" hidden="1">
      <c r="A54" s="13"/>
      <c r="B54" s="145" t="s">
        <v>69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6"/>
      <c r="BU54" s="212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4"/>
    </row>
    <row r="55" spans="1:108" ht="15" hidden="1">
      <c r="A55" s="13"/>
      <c r="B55" s="145" t="s">
        <v>70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6"/>
      <c r="BU55" s="212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3"/>
      <c r="CM55" s="213"/>
      <c r="CN55" s="213"/>
      <c r="CO55" s="213"/>
      <c r="CP55" s="213"/>
      <c r="CQ55" s="213"/>
      <c r="CR55" s="213"/>
      <c r="CS55" s="213"/>
      <c r="CT55" s="213"/>
      <c r="CU55" s="213"/>
      <c r="CV55" s="213"/>
      <c r="CW55" s="213"/>
      <c r="CX55" s="213"/>
      <c r="CY55" s="213"/>
      <c r="CZ55" s="213"/>
      <c r="DA55" s="213"/>
      <c r="DB55" s="213"/>
      <c r="DC55" s="213"/>
      <c r="DD55" s="214"/>
    </row>
    <row r="56" spans="1:108" ht="3.75" customHeight="1" hidden="1">
      <c r="A56" s="13"/>
      <c r="B56" s="145" t="s">
        <v>71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6"/>
      <c r="BU56" s="212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213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4"/>
    </row>
    <row r="57" spans="1:108" ht="15" hidden="1">
      <c r="A57" s="13"/>
      <c r="B57" s="145" t="s">
        <v>72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6"/>
      <c r="BU57" s="212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4"/>
    </row>
    <row r="58" spans="1:108" ht="15" hidden="1">
      <c r="A58" s="13"/>
      <c r="B58" s="145" t="s">
        <v>73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6"/>
      <c r="BU58" s="212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4"/>
    </row>
    <row r="59" spans="1:108" ht="15" hidden="1">
      <c r="A59" s="13"/>
      <c r="B59" s="145" t="s">
        <v>74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6"/>
      <c r="BU59" s="212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4"/>
    </row>
    <row r="60" spans="1:108" ht="15" hidden="1">
      <c r="A60" s="13"/>
      <c r="B60" s="145" t="s">
        <v>75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6"/>
      <c r="BU60" s="212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213"/>
      <c r="CU60" s="213"/>
      <c r="CV60" s="213"/>
      <c r="CW60" s="213"/>
      <c r="CX60" s="213"/>
      <c r="CY60" s="213"/>
      <c r="CZ60" s="213"/>
      <c r="DA60" s="213"/>
      <c r="DB60" s="213"/>
      <c r="DC60" s="213"/>
      <c r="DD60" s="214"/>
    </row>
    <row r="61" spans="1:108" ht="15" hidden="1">
      <c r="A61" s="13"/>
      <c r="B61" s="145" t="s">
        <v>76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6"/>
      <c r="BU61" s="212"/>
      <c r="BV61" s="213"/>
      <c r="BW61" s="213"/>
      <c r="BX61" s="213"/>
      <c r="BY61" s="213"/>
      <c r="BZ61" s="213"/>
      <c r="CA61" s="213"/>
      <c r="CB61" s="213"/>
      <c r="CC61" s="213"/>
      <c r="CD61" s="213"/>
      <c r="CE61" s="213"/>
      <c r="CF61" s="213"/>
      <c r="CG61" s="213"/>
      <c r="CH61" s="213"/>
      <c r="CI61" s="213"/>
      <c r="CJ61" s="213"/>
      <c r="CK61" s="213"/>
      <c r="CL61" s="213"/>
      <c r="CM61" s="213"/>
      <c r="CN61" s="213"/>
      <c r="CO61" s="213"/>
      <c r="CP61" s="213"/>
      <c r="CQ61" s="213"/>
      <c r="CR61" s="213"/>
      <c r="CS61" s="213"/>
      <c r="CT61" s="213"/>
      <c r="CU61" s="213"/>
      <c r="CV61" s="213"/>
      <c r="CW61" s="213"/>
      <c r="CX61" s="213"/>
      <c r="CY61" s="213"/>
      <c r="CZ61" s="213"/>
      <c r="DA61" s="213"/>
      <c r="DB61" s="213"/>
      <c r="DC61" s="213"/>
      <c r="DD61" s="214"/>
    </row>
    <row r="62" spans="1:108" ht="15" hidden="1">
      <c r="A62" s="13"/>
      <c r="B62" s="145" t="s">
        <v>77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6"/>
      <c r="BU62" s="212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  <c r="CJ62" s="213"/>
      <c r="CK62" s="213"/>
      <c r="CL62" s="213"/>
      <c r="CM62" s="213"/>
      <c r="CN62" s="213"/>
      <c r="CO62" s="213"/>
      <c r="CP62" s="213"/>
      <c r="CQ62" s="213"/>
      <c r="CR62" s="213"/>
      <c r="CS62" s="213"/>
      <c r="CT62" s="213"/>
      <c r="CU62" s="213"/>
      <c r="CV62" s="213"/>
      <c r="CW62" s="213"/>
      <c r="CX62" s="213"/>
      <c r="CY62" s="213"/>
      <c r="CZ62" s="213"/>
      <c r="DA62" s="213"/>
      <c r="DB62" s="213"/>
      <c r="DC62" s="213"/>
      <c r="DD62" s="214"/>
    </row>
    <row r="63" spans="1:108" ht="15" hidden="1">
      <c r="A63" s="13"/>
      <c r="B63" s="145" t="s">
        <v>78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6"/>
      <c r="BU63" s="212"/>
      <c r="BV63" s="213"/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3"/>
      <c r="CK63" s="213"/>
      <c r="CL63" s="213"/>
      <c r="CM63" s="213"/>
      <c r="CN63" s="213"/>
      <c r="CO63" s="213"/>
      <c r="CP63" s="213"/>
      <c r="CQ63" s="213"/>
      <c r="CR63" s="213"/>
      <c r="CS63" s="213"/>
      <c r="CT63" s="213"/>
      <c r="CU63" s="213"/>
      <c r="CV63" s="213"/>
      <c r="CW63" s="213"/>
      <c r="CX63" s="213"/>
      <c r="CY63" s="213"/>
      <c r="CZ63" s="213"/>
      <c r="DA63" s="213"/>
      <c r="DB63" s="213"/>
      <c r="DC63" s="213"/>
      <c r="DD63" s="214"/>
    </row>
    <row r="64" spans="1:108" ht="38.25" customHeight="1" hidden="1">
      <c r="A64" s="13"/>
      <c r="B64" s="145" t="s">
        <v>84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6"/>
      <c r="BU64" s="212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213"/>
      <c r="CK64" s="213"/>
      <c r="CL64" s="213"/>
      <c r="CM64" s="213"/>
      <c r="CN64" s="213"/>
      <c r="CO64" s="213"/>
      <c r="CP64" s="213"/>
      <c r="CQ64" s="213"/>
      <c r="CR64" s="213"/>
      <c r="CS64" s="213"/>
      <c r="CT64" s="213"/>
      <c r="CU64" s="213"/>
      <c r="CV64" s="213"/>
      <c r="CW64" s="213"/>
      <c r="CX64" s="213"/>
      <c r="CY64" s="213"/>
      <c r="CZ64" s="213"/>
      <c r="DA64" s="213"/>
      <c r="DB64" s="213"/>
      <c r="DC64" s="213"/>
      <c r="DD64" s="214"/>
    </row>
    <row r="65" spans="1:108" ht="15" hidden="1">
      <c r="A65" s="13"/>
      <c r="B65" s="191" t="s">
        <v>5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2"/>
      <c r="BU65" s="212"/>
      <c r="BV65" s="213"/>
      <c r="BW65" s="213"/>
      <c r="BX65" s="213"/>
      <c r="BY65" s="213"/>
      <c r="BZ65" s="213"/>
      <c r="CA65" s="213"/>
      <c r="CB65" s="213"/>
      <c r="CC65" s="213"/>
      <c r="CD65" s="213"/>
      <c r="CE65" s="213"/>
      <c r="CF65" s="213"/>
      <c r="CG65" s="213"/>
      <c r="CH65" s="213"/>
      <c r="CI65" s="213"/>
      <c r="CJ65" s="213"/>
      <c r="CK65" s="213"/>
      <c r="CL65" s="213"/>
      <c r="CM65" s="213"/>
      <c r="CN65" s="213"/>
      <c r="CO65" s="213"/>
      <c r="CP65" s="213"/>
      <c r="CQ65" s="213"/>
      <c r="CR65" s="213"/>
      <c r="CS65" s="213"/>
      <c r="CT65" s="213"/>
      <c r="CU65" s="213"/>
      <c r="CV65" s="213"/>
      <c r="CW65" s="213"/>
      <c r="CX65" s="213"/>
      <c r="CY65" s="213"/>
      <c r="CZ65" s="213"/>
      <c r="DA65" s="213"/>
      <c r="DB65" s="213"/>
      <c r="DC65" s="213"/>
      <c r="DD65" s="214"/>
    </row>
    <row r="66" spans="1:108" ht="15" hidden="1">
      <c r="A66" s="13"/>
      <c r="B66" s="145" t="s">
        <v>66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6"/>
      <c r="BU66" s="212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3"/>
      <c r="CJ66" s="213"/>
      <c r="CK66" s="213"/>
      <c r="CL66" s="213"/>
      <c r="CM66" s="213"/>
      <c r="CN66" s="213"/>
      <c r="CO66" s="213"/>
      <c r="CP66" s="213"/>
      <c r="CQ66" s="213"/>
      <c r="CR66" s="213"/>
      <c r="CS66" s="213"/>
      <c r="CT66" s="213"/>
      <c r="CU66" s="213"/>
      <c r="CV66" s="213"/>
      <c r="CW66" s="213"/>
      <c r="CX66" s="213"/>
      <c r="CY66" s="213"/>
      <c r="CZ66" s="213"/>
      <c r="DA66" s="213"/>
      <c r="DB66" s="213"/>
      <c r="DC66" s="213"/>
      <c r="DD66" s="214"/>
    </row>
    <row r="67" spans="1:108" ht="15" hidden="1">
      <c r="A67" s="13"/>
      <c r="B67" s="145" t="s">
        <v>67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6"/>
      <c r="BU67" s="212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4"/>
    </row>
    <row r="68" spans="1:184" ht="15" hidden="1">
      <c r="A68" s="13"/>
      <c r="B68" s="145" t="s">
        <v>68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6"/>
      <c r="BU68" s="212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3"/>
      <c r="CL68" s="213"/>
      <c r="CM68" s="213"/>
      <c r="CN68" s="213"/>
      <c r="CO68" s="213"/>
      <c r="CP68" s="213"/>
      <c r="CQ68" s="213"/>
      <c r="CR68" s="213"/>
      <c r="CS68" s="213"/>
      <c r="CT68" s="213"/>
      <c r="CU68" s="213"/>
      <c r="CV68" s="213"/>
      <c r="CW68" s="213"/>
      <c r="CX68" s="213"/>
      <c r="CY68" s="213"/>
      <c r="CZ68" s="213"/>
      <c r="DA68" s="213"/>
      <c r="DB68" s="213"/>
      <c r="DC68" s="213"/>
      <c r="DD68" s="214"/>
      <c r="FP68" s="123"/>
      <c r="FQ68" s="123"/>
      <c r="FR68" s="123"/>
      <c r="FS68" s="123"/>
      <c r="FT68" s="123"/>
      <c r="FU68" s="123"/>
      <c r="FV68" s="123"/>
      <c r="FW68" s="123"/>
      <c r="FX68" s="123"/>
      <c r="FY68" s="123"/>
      <c r="FZ68" s="123"/>
      <c r="GA68" s="123"/>
      <c r="GB68" s="123"/>
    </row>
    <row r="69" spans="1:184" ht="15" hidden="1">
      <c r="A69" s="13"/>
      <c r="B69" s="145" t="s">
        <v>69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6"/>
      <c r="BU69" s="212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3"/>
      <c r="DD69" s="214"/>
      <c r="FP69" s="123"/>
      <c r="FQ69" s="123"/>
      <c r="FR69" s="123"/>
      <c r="FS69" s="123"/>
      <c r="FT69" s="123"/>
      <c r="FU69" s="123"/>
      <c r="FV69" s="123"/>
      <c r="FW69" s="123"/>
      <c r="FX69" s="123"/>
      <c r="FY69" s="123"/>
      <c r="FZ69" s="123"/>
      <c r="GA69" s="123"/>
      <c r="GB69" s="123"/>
    </row>
    <row r="70" spans="1:184" ht="15" hidden="1">
      <c r="A70" s="13"/>
      <c r="B70" s="145" t="s">
        <v>70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6"/>
      <c r="BU70" s="212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13"/>
      <c r="CX70" s="213"/>
      <c r="CY70" s="213"/>
      <c r="CZ70" s="213"/>
      <c r="DA70" s="213"/>
      <c r="DB70" s="213"/>
      <c r="DC70" s="213"/>
      <c r="DD70" s="214"/>
      <c r="FP70" s="123"/>
      <c r="FQ70" s="123"/>
      <c r="FR70" s="123"/>
      <c r="FS70" s="123"/>
      <c r="FT70" s="123"/>
      <c r="FU70" s="123"/>
      <c r="FV70" s="123"/>
      <c r="FW70" s="123"/>
      <c r="FX70" s="123"/>
      <c r="FY70" s="123"/>
      <c r="FZ70" s="123"/>
      <c r="GA70" s="123"/>
      <c r="GB70" s="123"/>
    </row>
    <row r="71" spans="1:184" ht="15" hidden="1">
      <c r="A71" s="13"/>
      <c r="B71" s="145" t="s">
        <v>71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6"/>
      <c r="BU71" s="212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4"/>
      <c r="FP71" s="123"/>
      <c r="FQ71" s="123"/>
      <c r="FR71" s="123"/>
      <c r="FS71" s="123"/>
      <c r="FT71" s="123"/>
      <c r="FU71" s="123"/>
      <c r="FV71" s="123"/>
      <c r="FW71" s="123"/>
      <c r="FX71" s="123"/>
      <c r="FY71" s="123"/>
      <c r="FZ71" s="123"/>
      <c r="GA71" s="123"/>
      <c r="GB71" s="123"/>
    </row>
    <row r="72" spans="1:184" ht="15" hidden="1">
      <c r="A72" s="13"/>
      <c r="B72" s="145" t="s">
        <v>72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6"/>
      <c r="BU72" s="212"/>
      <c r="BV72" s="213"/>
      <c r="BW72" s="213"/>
      <c r="BX72" s="213"/>
      <c r="BY72" s="213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  <c r="CJ72" s="213"/>
      <c r="CK72" s="213"/>
      <c r="CL72" s="213"/>
      <c r="CM72" s="213"/>
      <c r="CN72" s="213"/>
      <c r="CO72" s="213"/>
      <c r="CP72" s="213"/>
      <c r="CQ72" s="213"/>
      <c r="CR72" s="213"/>
      <c r="CS72" s="213"/>
      <c r="CT72" s="213"/>
      <c r="CU72" s="213"/>
      <c r="CV72" s="213"/>
      <c r="CW72" s="213"/>
      <c r="CX72" s="213"/>
      <c r="CY72" s="213"/>
      <c r="CZ72" s="213"/>
      <c r="DA72" s="213"/>
      <c r="DB72" s="213"/>
      <c r="DC72" s="213"/>
      <c r="DD72" s="214"/>
      <c r="FP72" s="123"/>
      <c r="FQ72" s="123"/>
      <c r="FR72" s="123"/>
      <c r="FS72" s="123"/>
      <c r="FT72" s="123"/>
      <c r="FU72" s="123"/>
      <c r="FV72" s="123"/>
      <c r="FW72" s="123"/>
      <c r="FX72" s="123"/>
      <c r="FY72" s="123"/>
      <c r="FZ72" s="123"/>
      <c r="GA72" s="123"/>
      <c r="GB72" s="123"/>
    </row>
    <row r="73" spans="1:184" ht="15" hidden="1">
      <c r="A73" s="13"/>
      <c r="B73" s="145" t="s">
        <v>73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6"/>
      <c r="BU73" s="212"/>
      <c r="BV73" s="213"/>
      <c r="BW73" s="213"/>
      <c r="BX73" s="213"/>
      <c r="BY73" s="213"/>
      <c r="BZ73" s="213"/>
      <c r="CA73" s="213"/>
      <c r="CB73" s="213"/>
      <c r="CC73" s="213"/>
      <c r="CD73" s="213"/>
      <c r="CE73" s="213"/>
      <c r="CF73" s="213"/>
      <c r="CG73" s="213"/>
      <c r="CH73" s="213"/>
      <c r="CI73" s="213"/>
      <c r="CJ73" s="213"/>
      <c r="CK73" s="213"/>
      <c r="CL73" s="213"/>
      <c r="CM73" s="213"/>
      <c r="CN73" s="213"/>
      <c r="CO73" s="213"/>
      <c r="CP73" s="213"/>
      <c r="CQ73" s="213"/>
      <c r="CR73" s="213"/>
      <c r="CS73" s="213"/>
      <c r="CT73" s="213"/>
      <c r="CU73" s="213"/>
      <c r="CV73" s="213"/>
      <c r="CW73" s="213"/>
      <c r="CX73" s="213"/>
      <c r="CY73" s="213"/>
      <c r="CZ73" s="213"/>
      <c r="DA73" s="213"/>
      <c r="DB73" s="213"/>
      <c r="DC73" s="213"/>
      <c r="DD73" s="214"/>
      <c r="FP73" s="123"/>
      <c r="FQ73" s="123"/>
      <c r="FR73" s="123"/>
      <c r="FS73" s="123"/>
      <c r="FT73" s="123"/>
      <c r="FU73" s="123"/>
      <c r="FV73" s="123"/>
      <c r="FW73" s="123"/>
      <c r="FX73" s="123"/>
      <c r="FY73" s="123"/>
      <c r="FZ73" s="123"/>
      <c r="GA73" s="123"/>
      <c r="GB73" s="123"/>
    </row>
    <row r="74" spans="1:184" ht="15" hidden="1">
      <c r="A74" s="13"/>
      <c r="B74" s="145" t="s">
        <v>74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6"/>
      <c r="BU74" s="212"/>
      <c r="BV74" s="213"/>
      <c r="BW74" s="213"/>
      <c r="BX74" s="213"/>
      <c r="BY74" s="213"/>
      <c r="BZ74" s="213"/>
      <c r="CA74" s="213"/>
      <c r="CB74" s="213"/>
      <c r="CC74" s="213"/>
      <c r="CD74" s="213"/>
      <c r="CE74" s="213"/>
      <c r="CF74" s="213"/>
      <c r="CG74" s="213"/>
      <c r="CH74" s="213"/>
      <c r="CI74" s="213"/>
      <c r="CJ74" s="213"/>
      <c r="CK74" s="213"/>
      <c r="CL74" s="213"/>
      <c r="CM74" s="213"/>
      <c r="CN74" s="213"/>
      <c r="CO74" s="213"/>
      <c r="CP74" s="213"/>
      <c r="CQ74" s="213"/>
      <c r="CR74" s="213"/>
      <c r="CS74" s="213"/>
      <c r="CT74" s="213"/>
      <c r="CU74" s="213"/>
      <c r="CV74" s="213"/>
      <c r="CW74" s="213"/>
      <c r="CX74" s="213"/>
      <c r="CY74" s="213"/>
      <c r="CZ74" s="213"/>
      <c r="DA74" s="213"/>
      <c r="DB74" s="213"/>
      <c r="DC74" s="213"/>
      <c r="DD74" s="214"/>
      <c r="FP74" s="123"/>
      <c r="FQ74" s="123"/>
      <c r="FR74" s="123"/>
      <c r="FS74" s="123"/>
      <c r="FT74" s="123"/>
      <c r="FU74" s="123"/>
      <c r="FV74" s="123"/>
      <c r="FW74" s="123"/>
      <c r="FX74" s="123"/>
      <c r="FY74" s="123"/>
      <c r="FZ74" s="123"/>
      <c r="GA74" s="123"/>
      <c r="GB74" s="123"/>
    </row>
    <row r="75" spans="1:184" ht="15" hidden="1">
      <c r="A75" s="13"/>
      <c r="B75" s="145" t="s">
        <v>75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6"/>
      <c r="BU75" s="212"/>
      <c r="BV75" s="213"/>
      <c r="BW75" s="213"/>
      <c r="BX75" s="213"/>
      <c r="BY75" s="213"/>
      <c r="BZ75" s="213"/>
      <c r="CA75" s="213"/>
      <c r="CB75" s="213"/>
      <c r="CC75" s="213"/>
      <c r="CD75" s="213"/>
      <c r="CE75" s="213"/>
      <c r="CF75" s="213"/>
      <c r="CG75" s="213"/>
      <c r="CH75" s="213"/>
      <c r="CI75" s="213"/>
      <c r="CJ75" s="213"/>
      <c r="CK75" s="213"/>
      <c r="CL75" s="213"/>
      <c r="CM75" s="213"/>
      <c r="CN75" s="213"/>
      <c r="CO75" s="213"/>
      <c r="CP75" s="213"/>
      <c r="CQ75" s="213"/>
      <c r="CR75" s="213"/>
      <c r="CS75" s="213"/>
      <c r="CT75" s="213"/>
      <c r="CU75" s="213"/>
      <c r="CV75" s="213"/>
      <c r="CW75" s="213"/>
      <c r="CX75" s="213"/>
      <c r="CY75" s="213"/>
      <c r="CZ75" s="213"/>
      <c r="DA75" s="213"/>
      <c r="DB75" s="213"/>
      <c r="DC75" s="213"/>
      <c r="DD75" s="214"/>
      <c r="FP75" s="123"/>
      <c r="FQ75" s="123"/>
      <c r="FR75" s="123"/>
      <c r="FS75" s="123"/>
      <c r="FT75" s="123"/>
      <c r="FU75" s="123"/>
      <c r="FV75" s="123"/>
      <c r="FW75" s="123"/>
      <c r="FX75" s="123"/>
      <c r="FY75" s="123"/>
      <c r="FZ75" s="123"/>
      <c r="GA75" s="123"/>
      <c r="GB75" s="123"/>
    </row>
    <row r="76" spans="1:184" ht="15" hidden="1">
      <c r="A76" s="13"/>
      <c r="B76" s="145" t="s">
        <v>76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6"/>
      <c r="BU76" s="212"/>
      <c r="BV76" s="213"/>
      <c r="BW76" s="213"/>
      <c r="BX76" s="213"/>
      <c r="BY76" s="213"/>
      <c r="BZ76" s="213"/>
      <c r="CA76" s="213"/>
      <c r="CB76" s="213"/>
      <c r="CC76" s="213"/>
      <c r="CD76" s="213"/>
      <c r="CE76" s="213"/>
      <c r="CF76" s="213"/>
      <c r="CG76" s="213"/>
      <c r="CH76" s="213"/>
      <c r="CI76" s="213"/>
      <c r="CJ76" s="213"/>
      <c r="CK76" s="213"/>
      <c r="CL76" s="213"/>
      <c r="CM76" s="213"/>
      <c r="CN76" s="213"/>
      <c r="CO76" s="213"/>
      <c r="CP76" s="213"/>
      <c r="CQ76" s="213"/>
      <c r="CR76" s="213"/>
      <c r="CS76" s="213"/>
      <c r="CT76" s="213"/>
      <c r="CU76" s="213"/>
      <c r="CV76" s="213"/>
      <c r="CW76" s="213"/>
      <c r="CX76" s="213"/>
      <c r="CY76" s="213"/>
      <c r="CZ76" s="213"/>
      <c r="DA76" s="213"/>
      <c r="DB76" s="213"/>
      <c r="DC76" s="213"/>
      <c r="DD76" s="214"/>
      <c r="FP76" s="123"/>
      <c r="FQ76" s="123"/>
      <c r="FR76" s="123"/>
      <c r="FS76" s="123"/>
      <c r="FT76" s="123"/>
      <c r="FU76" s="123"/>
      <c r="FV76" s="123"/>
      <c r="FW76" s="123"/>
      <c r="FX76" s="123"/>
      <c r="FY76" s="123"/>
      <c r="FZ76" s="123"/>
      <c r="GA76" s="123"/>
      <c r="GB76" s="123"/>
    </row>
    <row r="77" spans="1:184" ht="15" hidden="1">
      <c r="A77" s="13"/>
      <c r="B77" s="145" t="s">
        <v>79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6"/>
      <c r="BU77" s="212"/>
      <c r="BV77" s="213"/>
      <c r="BW77" s="213"/>
      <c r="BX77" s="213"/>
      <c r="BY77" s="213"/>
      <c r="BZ77" s="213"/>
      <c r="CA77" s="213"/>
      <c r="CB77" s="213"/>
      <c r="CC77" s="213"/>
      <c r="CD77" s="213"/>
      <c r="CE77" s="213"/>
      <c r="CF77" s="213"/>
      <c r="CG77" s="213"/>
      <c r="CH77" s="213"/>
      <c r="CI77" s="213"/>
      <c r="CJ77" s="213"/>
      <c r="CK77" s="213"/>
      <c r="CL77" s="213"/>
      <c r="CM77" s="213"/>
      <c r="CN77" s="213"/>
      <c r="CO77" s="213"/>
      <c r="CP77" s="213"/>
      <c r="CQ77" s="213"/>
      <c r="CR77" s="213"/>
      <c r="CS77" s="213"/>
      <c r="CT77" s="213"/>
      <c r="CU77" s="213"/>
      <c r="CV77" s="213"/>
      <c r="CW77" s="213"/>
      <c r="CX77" s="213"/>
      <c r="CY77" s="213"/>
      <c r="CZ77" s="213"/>
      <c r="DA77" s="213"/>
      <c r="DB77" s="213"/>
      <c r="DC77" s="213"/>
      <c r="DD77" s="214"/>
      <c r="FP77" s="123"/>
      <c r="FQ77" s="123"/>
      <c r="FR77" s="123"/>
      <c r="FS77" s="123"/>
      <c r="FT77" s="123"/>
      <c r="FU77" s="123"/>
      <c r="FV77" s="123"/>
      <c r="FW77" s="123"/>
      <c r="FX77" s="123"/>
      <c r="FY77" s="123"/>
      <c r="FZ77" s="123"/>
      <c r="GA77" s="123"/>
      <c r="GB77" s="123"/>
    </row>
    <row r="78" spans="1:184" ht="15" hidden="1">
      <c r="A78" s="13"/>
      <c r="B78" s="145" t="s">
        <v>78</v>
      </c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6"/>
      <c r="BU78" s="212"/>
      <c r="BV78" s="213"/>
      <c r="BW78" s="213"/>
      <c r="BX78" s="213"/>
      <c r="BY78" s="213"/>
      <c r="BZ78" s="213"/>
      <c r="CA78" s="213"/>
      <c r="CB78" s="213"/>
      <c r="CC78" s="213"/>
      <c r="CD78" s="213"/>
      <c r="CE78" s="213"/>
      <c r="CF78" s="213"/>
      <c r="CG78" s="213"/>
      <c r="CH78" s="213"/>
      <c r="CI78" s="213"/>
      <c r="CJ78" s="213"/>
      <c r="CK78" s="213"/>
      <c r="CL78" s="213"/>
      <c r="CM78" s="213"/>
      <c r="CN78" s="213"/>
      <c r="CO78" s="213"/>
      <c r="CP78" s="213"/>
      <c r="CQ78" s="213"/>
      <c r="CR78" s="213"/>
      <c r="CS78" s="213"/>
      <c r="CT78" s="213"/>
      <c r="CU78" s="213"/>
      <c r="CV78" s="213"/>
      <c r="CW78" s="213"/>
      <c r="CX78" s="213"/>
      <c r="CY78" s="213"/>
      <c r="CZ78" s="213"/>
      <c r="DA78" s="213"/>
      <c r="DB78" s="213"/>
      <c r="DC78" s="213"/>
      <c r="DD78" s="214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</row>
    <row r="79" spans="1:184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FP79" s="123"/>
      <c r="FQ79" s="123"/>
      <c r="FR79" s="123"/>
      <c r="FS79" s="123"/>
      <c r="FT79" s="123"/>
      <c r="FU79" s="123"/>
      <c r="FV79" s="123"/>
      <c r="FW79" s="123"/>
      <c r="FX79" s="123"/>
      <c r="FY79" s="123"/>
      <c r="FZ79" s="123"/>
      <c r="GA79" s="123"/>
      <c r="GB79" s="123"/>
    </row>
    <row r="80" spans="1:184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FP80" s="123"/>
      <c r="FQ80" s="123"/>
      <c r="FR80" s="123"/>
      <c r="FS80" s="123"/>
      <c r="FT80" s="123"/>
      <c r="FU80" s="123"/>
      <c r="FV80" s="123"/>
      <c r="FW80" s="123"/>
      <c r="FX80" s="123"/>
      <c r="FY80" s="123"/>
      <c r="FZ80" s="123"/>
      <c r="GA80" s="123"/>
      <c r="GB80" s="123"/>
    </row>
    <row r="81" spans="1:184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FP81" s="123"/>
      <c r="FQ81" s="123"/>
      <c r="FR81" s="123"/>
      <c r="FS81" s="123"/>
      <c r="FT81" s="123"/>
      <c r="FU81" s="123"/>
      <c r="FV81" s="123"/>
      <c r="FW81" s="123"/>
      <c r="FX81" s="123"/>
      <c r="FY81" s="123"/>
      <c r="FZ81" s="123"/>
      <c r="GA81" s="123"/>
      <c r="GB81" s="123"/>
    </row>
  </sheetData>
  <sheetProtection/>
  <mergeCells count="148">
    <mergeCell ref="B77:BT77"/>
    <mergeCell ref="BU77:DD77"/>
    <mergeCell ref="B72:BT72"/>
    <mergeCell ref="BU72:DD72"/>
    <mergeCell ref="B73:BT73"/>
    <mergeCell ref="BU15:DA15"/>
    <mergeCell ref="BU17:DA17"/>
    <mergeCell ref="A15:BT15"/>
    <mergeCell ref="A18:BT18"/>
    <mergeCell ref="BU73:DD73"/>
    <mergeCell ref="B74:BT74"/>
    <mergeCell ref="BU74:DD74"/>
    <mergeCell ref="B75:BT75"/>
    <mergeCell ref="BU75:DD75"/>
    <mergeCell ref="FP68:GB81"/>
    <mergeCell ref="B78:BT78"/>
    <mergeCell ref="BU78:DD78"/>
    <mergeCell ref="B76:BT76"/>
    <mergeCell ref="BU76:DD76"/>
    <mergeCell ref="B70:BT70"/>
    <mergeCell ref="BU70:DD70"/>
    <mergeCell ref="B71:BT71"/>
    <mergeCell ref="BU71:DD71"/>
    <mergeCell ref="B68:BT68"/>
    <mergeCell ref="BU68:DD68"/>
    <mergeCell ref="B69:BT69"/>
    <mergeCell ref="BU69:DD69"/>
    <mergeCell ref="B66:BT66"/>
    <mergeCell ref="BU66:DD66"/>
    <mergeCell ref="B67:BT67"/>
    <mergeCell ref="BU67:DD67"/>
    <mergeCell ref="B64:BT64"/>
    <mergeCell ref="BU64:DD64"/>
    <mergeCell ref="B65:BT65"/>
    <mergeCell ref="BU65:DD65"/>
    <mergeCell ref="B62:BT62"/>
    <mergeCell ref="BU62:DD62"/>
    <mergeCell ref="B63:BT63"/>
    <mergeCell ref="BU63:DD63"/>
    <mergeCell ref="B60:BT60"/>
    <mergeCell ref="BU60:DD60"/>
    <mergeCell ref="B61:BT61"/>
    <mergeCell ref="BU61:DD61"/>
    <mergeCell ref="B58:BT58"/>
    <mergeCell ref="BU58:DD58"/>
    <mergeCell ref="B59:BT59"/>
    <mergeCell ref="BU59:DD59"/>
    <mergeCell ref="B56:BT56"/>
    <mergeCell ref="BU56:DD56"/>
    <mergeCell ref="B57:BT57"/>
    <mergeCell ref="BU57:DD57"/>
    <mergeCell ref="B55:BT55"/>
    <mergeCell ref="BU55:DD55"/>
    <mergeCell ref="B52:BT52"/>
    <mergeCell ref="BU52:DD52"/>
    <mergeCell ref="B53:BT53"/>
    <mergeCell ref="BU53:DD53"/>
    <mergeCell ref="B49:BT49"/>
    <mergeCell ref="BU49:DD49"/>
    <mergeCell ref="B54:BT54"/>
    <mergeCell ref="BU54:DD54"/>
    <mergeCell ref="B50:BT50"/>
    <mergeCell ref="BU50:DD50"/>
    <mergeCell ref="B51:BT51"/>
    <mergeCell ref="BU51:DD51"/>
    <mergeCell ref="B48:BT48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B42:BT42"/>
    <mergeCell ref="BU42:DD42"/>
    <mergeCell ref="B43:BT43"/>
    <mergeCell ref="BU43:DD43"/>
    <mergeCell ref="B40:BT40"/>
    <mergeCell ref="BU40:DD40"/>
    <mergeCell ref="B41:BT41"/>
    <mergeCell ref="BU41:DD41"/>
    <mergeCell ref="B38:BT38"/>
    <mergeCell ref="BU38:DD38"/>
    <mergeCell ref="B39:BT39"/>
    <mergeCell ref="BU39:DD39"/>
    <mergeCell ref="B36:BT36"/>
    <mergeCell ref="BU36:DD36"/>
    <mergeCell ref="B37:BT37"/>
    <mergeCell ref="BU37:DD37"/>
    <mergeCell ref="BU34:DD34"/>
    <mergeCell ref="B35:BT35"/>
    <mergeCell ref="BU35:DD35"/>
    <mergeCell ref="A34:BT34"/>
    <mergeCell ref="B32:BT32"/>
    <mergeCell ref="BU32:DD32"/>
    <mergeCell ref="B33:BT33"/>
    <mergeCell ref="BU33:DD33"/>
    <mergeCell ref="B30:BT30"/>
    <mergeCell ref="BU30:DD30"/>
    <mergeCell ref="B31:BT31"/>
    <mergeCell ref="BU31:DD31"/>
    <mergeCell ref="B28:BT28"/>
    <mergeCell ref="BU28:DD28"/>
    <mergeCell ref="B29:BT29"/>
    <mergeCell ref="BU29:DD29"/>
    <mergeCell ref="B27:BT27"/>
    <mergeCell ref="BU27:DD27"/>
    <mergeCell ref="BU24:DD24"/>
    <mergeCell ref="B25:BT25"/>
    <mergeCell ref="BU25:DD25"/>
    <mergeCell ref="B24:BT24"/>
    <mergeCell ref="BU19:DD19"/>
    <mergeCell ref="BU21:DD21"/>
    <mergeCell ref="B26:BT26"/>
    <mergeCell ref="BU26:DD26"/>
    <mergeCell ref="BU22:DD22"/>
    <mergeCell ref="B23:BT23"/>
    <mergeCell ref="BU23:DD23"/>
    <mergeCell ref="A22:BT22"/>
    <mergeCell ref="BU12:DD12"/>
    <mergeCell ref="B13:BT13"/>
    <mergeCell ref="BU13:DD13"/>
    <mergeCell ref="A21:BT21"/>
    <mergeCell ref="E12:BT12"/>
    <mergeCell ref="A14:BT14"/>
    <mergeCell ref="A19:BT19"/>
    <mergeCell ref="A17:BT17"/>
    <mergeCell ref="A20:BT20"/>
    <mergeCell ref="A16:BT16"/>
    <mergeCell ref="B11:BT11"/>
    <mergeCell ref="BU11:DD11"/>
    <mergeCell ref="B8:BT8"/>
    <mergeCell ref="BU8:DD8"/>
    <mergeCell ref="B10:BT10"/>
    <mergeCell ref="BU10:DD10"/>
    <mergeCell ref="BU9:DD9"/>
    <mergeCell ref="E9:BT9"/>
    <mergeCell ref="B7:BT7"/>
    <mergeCell ref="CJ1:CX1"/>
    <mergeCell ref="BU7:DD7"/>
    <mergeCell ref="A2:DD2"/>
    <mergeCell ref="BU4:DD4"/>
    <mergeCell ref="BU5:DD5"/>
    <mergeCell ref="B5:BT5"/>
    <mergeCell ref="A4:BT4"/>
    <mergeCell ref="B6:BT6"/>
    <mergeCell ref="BU6:DD6"/>
  </mergeCells>
  <printOptions/>
  <pageMargins left="0.7874015748031497" right="0.31496062992125984" top="0.44" bottom="0.3937007874015748" header="0.1968503937007874" footer="0.1968503937007874"/>
  <pageSetup horizontalDpi="600" verticalDpi="600" orientation="portrait" paperSize="9" scale="96" r:id="rId1"/>
  <colBreaks count="1" manualBreakCount="1">
    <brk id="105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zoomScale="85" zoomScaleSheetLayoutView="85" zoomScalePageLayoutView="0" workbookViewId="0" topLeftCell="B1">
      <pane ySplit="6" topLeftCell="A58" activePane="bottomLeft" state="frozen"/>
      <selection pane="topLeft" activeCell="B1" sqref="B1"/>
      <selection pane="bottomLeft" activeCell="H42" sqref="H42"/>
    </sheetView>
  </sheetViews>
  <sheetFormatPr defaultColWidth="0.875" defaultRowHeight="12.75"/>
  <cols>
    <col min="1" max="1" width="7.75390625" style="33" hidden="1" customWidth="1"/>
    <col min="2" max="2" width="33.375" style="33" customWidth="1"/>
    <col min="3" max="3" width="7.625" style="33" customWidth="1"/>
    <col min="4" max="4" width="7.625" style="99" customWidth="1"/>
    <col min="5" max="5" width="6.75390625" style="33" customWidth="1"/>
    <col min="6" max="6" width="7.75390625" style="33" customWidth="1"/>
    <col min="7" max="7" width="15.00390625" style="33" customWidth="1"/>
    <col min="8" max="8" width="12.75390625" style="33" customWidth="1"/>
    <col min="9" max="9" width="14.625" style="33" customWidth="1"/>
    <col min="10" max="10" width="9.75390625" style="33" customWidth="1"/>
    <col min="11" max="11" width="8.75390625" style="33" customWidth="1"/>
    <col min="12" max="12" width="11.00390625" style="33" customWidth="1"/>
    <col min="13" max="13" width="9.25390625" style="33" customWidth="1"/>
    <col min="14" max="15" width="15.125" style="33" customWidth="1"/>
    <col min="16" max="16384" width="0.875" style="33" customWidth="1"/>
  </cols>
  <sheetData>
    <row r="1" ht="20.25" customHeight="1">
      <c r="M1" s="34" t="s">
        <v>113</v>
      </c>
    </row>
    <row r="2" spans="1:12" s="35" customFormat="1" ht="18.75" customHeight="1">
      <c r="A2" s="219" t="s">
        <v>212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3" ht="18" customHeight="1">
      <c r="A3" s="220" t="s">
        <v>0</v>
      </c>
      <c r="B3" s="220"/>
      <c r="C3" s="220" t="s">
        <v>88</v>
      </c>
      <c r="D3" s="232" t="s">
        <v>201</v>
      </c>
      <c r="E3" s="220" t="s">
        <v>85</v>
      </c>
      <c r="F3" s="225" t="s">
        <v>180</v>
      </c>
      <c r="G3" s="220" t="s">
        <v>119</v>
      </c>
      <c r="H3" s="221"/>
      <c r="I3" s="221"/>
      <c r="J3" s="221"/>
      <c r="K3" s="221"/>
      <c r="L3" s="221"/>
      <c r="M3" s="221"/>
    </row>
    <row r="4" spans="1:13" s="36" customFormat="1" ht="13.5" customHeight="1">
      <c r="A4" s="220"/>
      <c r="B4" s="220"/>
      <c r="C4" s="220"/>
      <c r="D4" s="233"/>
      <c r="E4" s="229"/>
      <c r="F4" s="225"/>
      <c r="G4" s="220" t="s">
        <v>120</v>
      </c>
      <c r="H4" s="220" t="s">
        <v>5</v>
      </c>
      <c r="I4" s="221"/>
      <c r="J4" s="221"/>
      <c r="K4" s="221"/>
      <c r="L4" s="221"/>
      <c r="M4" s="221"/>
    </row>
    <row r="5" spans="1:13" s="36" customFormat="1" ht="66.75" customHeight="1">
      <c r="A5" s="221"/>
      <c r="B5" s="221"/>
      <c r="C5" s="221"/>
      <c r="D5" s="233"/>
      <c r="E5" s="229"/>
      <c r="F5" s="225"/>
      <c r="G5" s="221"/>
      <c r="H5" s="220" t="s">
        <v>121</v>
      </c>
      <c r="I5" s="220" t="s">
        <v>122</v>
      </c>
      <c r="J5" s="220" t="s">
        <v>123</v>
      </c>
      <c r="K5" s="220" t="s">
        <v>124</v>
      </c>
      <c r="L5" s="220" t="s">
        <v>125</v>
      </c>
      <c r="M5" s="220"/>
    </row>
    <row r="6" spans="1:13" s="36" customFormat="1" ht="96" customHeight="1">
      <c r="A6" s="221"/>
      <c r="B6" s="221"/>
      <c r="C6" s="221"/>
      <c r="D6" s="234"/>
      <c r="E6" s="229"/>
      <c r="F6" s="225"/>
      <c r="G6" s="221"/>
      <c r="H6" s="221"/>
      <c r="I6" s="220"/>
      <c r="J6" s="220"/>
      <c r="K6" s="220"/>
      <c r="L6" s="37" t="s">
        <v>120</v>
      </c>
      <c r="M6" s="37" t="s">
        <v>126</v>
      </c>
    </row>
    <row r="7" spans="1:13" ht="14.25" customHeight="1">
      <c r="A7" s="231">
        <v>1</v>
      </c>
      <c r="B7" s="231"/>
      <c r="C7" s="38">
        <v>2</v>
      </c>
      <c r="D7" s="101"/>
      <c r="E7" s="38">
        <v>3</v>
      </c>
      <c r="F7" s="38">
        <v>4</v>
      </c>
      <c r="G7" s="38">
        <v>5</v>
      </c>
      <c r="H7" s="38">
        <v>6</v>
      </c>
      <c r="I7" s="69">
        <v>7</v>
      </c>
      <c r="J7" s="38">
        <v>8</v>
      </c>
      <c r="K7" s="38">
        <v>9</v>
      </c>
      <c r="L7" s="38">
        <v>10</v>
      </c>
      <c r="M7" s="70">
        <v>11</v>
      </c>
    </row>
    <row r="8" spans="1:13" s="39" customFormat="1" ht="14.25" customHeight="1">
      <c r="A8" s="71"/>
      <c r="B8" s="117" t="s">
        <v>127</v>
      </c>
      <c r="C8" s="118">
        <v>100</v>
      </c>
      <c r="D8" s="119"/>
      <c r="E8" s="120" t="s">
        <v>22</v>
      </c>
      <c r="F8" s="120"/>
      <c r="G8" s="83">
        <f>G11+G13+G14+G15+G10+G12</f>
        <v>17415602.869999997</v>
      </c>
      <c r="H8" s="83">
        <f>H11</f>
        <v>16394031.03</v>
      </c>
      <c r="I8" s="83">
        <f>I14</f>
        <v>465648.2</v>
      </c>
      <c r="J8" s="83">
        <f>J14</f>
        <v>0</v>
      </c>
      <c r="K8" s="83">
        <f>K10</f>
        <v>0</v>
      </c>
      <c r="L8" s="83">
        <f>L10+L11+L15+L12</f>
        <v>555923.64</v>
      </c>
      <c r="M8" s="83"/>
    </row>
    <row r="9" spans="1:13" s="39" customFormat="1" ht="14.25" customHeight="1">
      <c r="A9" s="71"/>
      <c r="B9" s="74" t="s">
        <v>5</v>
      </c>
      <c r="C9" s="37"/>
      <c r="D9" s="103"/>
      <c r="E9" s="59"/>
      <c r="F9" s="59"/>
      <c r="G9" s="75"/>
      <c r="H9" s="55"/>
      <c r="I9" s="55"/>
      <c r="J9" s="55"/>
      <c r="K9" s="55"/>
      <c r="L9" s="55"/>
      <c r="M9" s="76"/>
    </row>
    <row r="10" spans="1:13" s="39" customFormat="1" ht="13.5" customHeight="1">
      <c r="A10" s="71"/>
      <c r="B10" s="74" t="s">
        <v>128</v>
      </c>
      <c r="C10" s="37">
        <v>110</v>
      </c>
      <c r="D10" s="103"/>
      <c r="E10" s="59">
        <v>121</v>
      </c>
      <c r="F10" s="59"/>
      <c r="G10" s="94">
        <f>L10</f>
        <v>10224</v>
      </c>
      <c r="H10" s="55" t="s">
        <v>22</v>
      </c>
      <c r="I10" s="55" t="s">
        <v>22</v>
      </c>
      <c r="J10" s="55" t="s">
        <v>22</v>
      </c>
      <c r="K10" s="55"/>
      <c r="L10" s="75">
        <v>10224</v>
      </c>
      <c r="M10" s="55" t="s">
        <v>22</v>
      </c>
    </row>
    <row r="11" spans="1:13" s="39" customFormat="1" ht="15.75" customHeight="1">
      <c r="A11" s="71"/>
      <c r="B11" s="74" t="s">
        <v>143</v>
      </c>
      <c r="C11" s="37">
        <v>120</v>
      </c>
      <c r="D11" s="103"/>
      <c r="E11" s="59">
        <v>131</v>
      </c>
      <c r="F11" s="59"/>
      <c r="G11" s="94">
        <f>H11+L11</f>
        <v>16761500.86</v>
      </c>
      <c r="H11" s="77">
        <v>16394031.03</v>
      </c>
      <c r="I11" s="55" t="s">
        <v>22</v>
      </c>
      <c r="J11" s="55" t="s">
        <v>22</v>
      </c>
      <c r="K11" s="78" t="s">
        <v>22</v>
      </c>
      <c r="L11" s="75">
        <v>367469.83</v>
      </c>
      <c r="M11" s="78" t="s">
        <v>22</v>
      </c>
    </row>
    <row r="12" spans="1:13" s="39" customFormat="1" ht="26.25" customHeight="1">
      <c r="A12" s="71"/>
      <c r="B12" s="74" t="s">
        <v>223</v>
      </c>
      <c r="C12" s="40"/>
      <c r="D12" s="104"/>
      <c r="E12" s="60">
        <v>135</v>
      </c>
      <c r="F12" s="60"/>
      <c r="G12" s="94">
        <f>L12</f>
        <v>168029.81</v>
      </c>
      <c r="H12" s="78" t="s">
        <v>221</v>
      </c>
      <c r="I12" s="78" t="s">
        <v>221</v>
      </c>
      <c r="J12" s="78" t="s">
        <v>221</v>
      </c>
      <c r="K12" s="78" t="s">
        <v>221</v>
      </c>
      <c r="L12" s="75">
        <v>168029.81</v>
      </c>
      <c r="M12" s="78" t="s">
        <v>221</v>
      </c>
    </row>
    <row r="13" spans="1:13" s="39" customFormat="1" ht="18.75" customHeight="1">
      <c r="A13" s="71"/>
      <c r="B13" s="74" t="s">
        <v>224</v>
      </c>
      <c r="C13" s="40">
        <v>140</v>
      </c>
      <c r="D13" s="104"/>
      <c r="E13" s="60">
        <v>140</v>
      </c>
      <c r="F13" s="60"/>
      <c r="G13" s="95"/>
      <c r="H13" s="77"/>
      <c r="I13" s="78"/>
      <c r="J13" s="78" t="s">
        <v>22</v>
      </c>
      <c r="K13" s="78" t="s">
        <v>22</v>
      </c>
      <c r="L13" s="78"/>
      <c r="M13" s="78" t="s">
        <v>22</v>
      </c>
    </row>
    <row r="14" spans="1:13" s="39" customFormat="1" ht="27" customHeight="1">
      <c r="A14" s="71"/>
      <c r="B14" s="92" t="s">
        <v>147</v>
      </c>
      <c r="C14" s="93">
        <v>180</v>
      </c>
      <c r="D14" s="105"/>
      <c r="E14" s="60">
        <v>183</v>
      </c>
      <c r="F14" s="60"/>
      <c r="G14" s="95">
        <f>H14+I14+J14</f>
        <v>465648.2</v>
      </c>
      <c r="H14" s="77"/>
      <c r="I14" s="77">
        <v>465648.2</v>
      </c>
      <c r="J14" s="77"/>
      <c r="K14" s="78" t="s">
        <v>22</v>
      </c>
      <c r="L14" s="78"/>
      <c r="M14" s="78" t="s">
        <v>22</v>
      </c>
    </row>
    <row r="15" spans="1:13" s="39" customFormat="1" ht="15.75" customHeight="1">
      <c r="A15" s="71"/>
      <c r="B15" s="74" t="s">
        <v>219</v>
      </c>
      <c r="C15" s="37"/>
      <c r="D15" s="103"/>
      <c r="E15" s="59">
        <v>189</v>
      </c>
      <c r="F15" s="59"/>
      <c r="G15" s="95">
        <f>L15</f>
        <v>10200</v>
      </c>
      <c r="H15" s="55" t="s">
        <v>22</v>
      </c>
      <c r="I15" s="55" t="s">
        <v>22</v>
      </c>
      <c r="J15" s="55" t="s">
        <v>22</v>
      </c>
      <c r="K15" s="55" t="s">
        <v>22</v>
      </c>
      <c r="L15" s="75">
        <v>10200</v>
      </c>
      <c r="M15" s="79"/>
    </row>
    <row r="16" spans="1:13" s="39" customFormat="1" ht="15.75" customHeight="1">
      <c r="A16" s="71"/>
      <c r="B16" s="74" t="s">
        <v>148</v>
      </c>
      <c r="C16" s="37"/>
      <c r="D16" s="103"/>
      <c r="E16" s="37" t="s">
        <v>22</v>
      </c>
      <c r="F16" s="37"/>
      <c r="G16" s="80" t="s">
        <v>22</v>
      </c>
      <c r="H16" s="80" t="s">
        <v>22</v>
      </c>
      <c r="I16" s="80" t="s">
        <v>22</v>
      </c>
      <c r="J16" s="80" t="s">
        <v>22</v>
      </c>
      <c r="K16" s="80" t="s">
        <v>22</v>
      </c>
      <c r="L16" s="55"/>
      <c r="M16" s="81" t="s">
        <v>22</v>
      </c>
    </row>
    <row r="17" spans="1:14" s="41" customFormat="1" ht="16.5" customHeight="1">
      <c r="A17" s="82"/>
      <c r="B17" s="72" t="s">
        <v>149</v>
      </c>
      <c r="C17" s="50">
        <v>200</v>
      </c>
      <c r="D17" s="106"/>
      <c r="E17" s="61" t="s">
        <v>22</v>
      </c>
      <c r="F17" s="61"/>
      <c r="G17" s="83">
        <f>H17+I17+L17</f>
        <v>17577143.64</v>
      </c>
      <c r="H17" s="83">
        <f>H18+H33+H52</f>
        <v>16547936.030000001</v>
      </c>
      <c r="I17" s="83">
        <f>I18+I29+I33+I38+I39+I52</f>
        <v>465648.2</v>
      </c>
      <c r="J17" s="84"/>
      <c r="K17" s="84"/>
      <c r="L17" s="83">
        <f>L18+L29+L33+L38+L39+L52</f>
        <v>563559.41</v>
      </c>
      <c r="M17" s="83">
        <f>M18+M29+M33+M38+M39</f>
        <v>0</v>
      </c>
      <c r="N17" s="122">
        <f>G18+G33+G52</f>
        <v>17566989.340000004</v>
      </c>
    </row>
    <row r="18" spans="1:13" s="39" customFormat="1" ht="26.25" customHeight="1">
      <c r="A18" s="71"/>
      <c r="B18" s="74" t="s">
        <v>150</v>
      </c>
      <c r="C18" s="37">
        <v>210</v>
      </c>
      <c r="D18" s="103"/>
      <c r="E18" s="59">
        <v>100</v>
      </c>
      <c r="F18" s="59"/>
      <c r="G18" s="75">
        <f>SUM(G21:G29)</f>
        <v>11096022.46</v>
      </c>
      <c r="H18" s="75">
        <f>SUM(H21:H29)</f>
        <v>10978164.66</v>
      </c>
      <c r="I18" s="75">
        <f>SUM(I21:I28)</f>
        <v>117857.8</v>
      </c>
      <c r="J18" s="55"/>
      <c r="K18" s="55"/>
      <c r="L18" s="75">
        <f>SUM(L21:L27)</f>
        <v>0</v>
      </c>
      <c r="M18" s="76"/>
    </row>
    <row r="19" spans="1:13" s="39" customFormat="1" ht="26.25" customHeight="1">
      <c r="A19" s="71"/>
      <c r="B19" s="74" t="s">
        <v>183</v>
      </c>
      <c r="C19" s="37">
        <v>211</v>
      </c>
      <c r="D19" s="103"/>
      <c r="E19" s="59">
        <v>110</v>
      </c>
      <c r="F19" s="59"/>
      <c r="G19" s="66">
        <f aca="true" t="shared" si="0" ref="G19:L19">G21+G23+G24+G22</f>
        <v>10898848.66</v>
      </c>
      <c r="H19" s="66">
        <f t="shared" si="0"/>
        <v>10809374.66</v>
      </c>
      <c r="I19" s="66">
        <f t="shared" si="0"/>
        <v>89474</v>
      </c>
      <c r="J19" s="66">
        <f t="shared" si="0"/>
        <v>0</v>
      </c>
      <c r="K19" s="66">
        <f t="shared" si="0"/>
        <v>0</v>
      </c>
      <c r="L19" s="66">
        <f t="shared" si="0"/>
        <v>0</v>
      </c>
      <c r="M19" s="76"/>
    </row>
    <row r="20" spans="1:13" s="39" customFormat="1" ht="14.25" customHeight="1">
      <c r="A20" s="71"/>
      <c r="B20" s="74" t="s">
        <v>115</v>
      </c>
      <c r="C20" s="37"/>
      <c r="D20" s="103"/>
      <c r="E20" s="59"/>
      <c r="F20" s="59"/>
      <c r="G20" s="55"/>
      <c r="H20" s="55"/>
      <c r="I20" s="55"/>
      <c r="J20" s="55"/>
      <c r="K20" s="55"/>
      <c r="L20" s="75"/>
      <c r="M20" s="76"/>
    </row>
    <row r="21" spans="1:13" s="39" customFormat="1" ht="16.5" customHeight="1">
      <c r="A21" s="71"/>
      <c r="B21" s="74" t="s">
        <v>23</v>
      </c>
      <c r="C21" s="37"/>
      <c r="D21" s="103" t="s">
        <v>202</v>
      </c>
      <c r="E21" s="59">
        <v>111</v>
      </c>
      <c r="F21" s="59">
        <v>211</v>
      </c>
      <c r="G21" s="94">
        <f aca="true" t="shared" si="1" ref="G21:G29">H21+I21+L21</f>
        <v>1417801.51</v>
      </c>
      <c r="H21" s="75">
        <v>1417801.51</v>
      </c>
      <c r="I21" s="75"/>
      <c r="J21" s="55"/>
      <c r="K21" s="55"/>
      <c r="L21" s="75"/>
      <c r="M21" s="76"/>
    </row>
    <row r="22" spans="1:13" s="39" customFormat="1" ht="16.5" customHeight="1">
      <c r="A22" s="71"/>
      <c r="B22" s="74" t="s">
        <v>23</v>
      </c>
      <c r="C22" s="37"/>
      <c r="D22" s="103" t="s">
        <v>203</v>
      </c>
      <c r="E22" s="59">
        <v>111</v>
      </c>
      <c r="F22" s="59">
        <v>211</v>
      </c>
      <c r="G22" s="94">
        <f t="shared" si="1"/>
        <v>6974766.17</v>
      </c>
      <c r="H22" s="75">
        <v>6905946.17</v>
      </c>
      <c r="I22" s="75">
        <v>68820</v>
      </c>
      <c r="J22" s="55"/>
      <c r="K22" s="55"/>
      <c r="L22" s="75"/>
      <c r="M22" s="76"/>
    </row>
    <row r="23" spans="1:13" s="39" customFormat="1" ht="27" customHeight="1">
      <c r="A23" s="71"/>
      <c r="B23" s="74" t="s">
        <v>37</v>
      </c>
      <c r="C23" s="37"/>
      <c r="D23" s="103" t="s">
        <v>202</v>
      </c>
      <c r="E23" s="59">
        <v>119</v>
      </c>
      <c r="F23" s="59">
        <v>213</v>
      </c>
      <c r="G23" s="94">
        <f t="shared" si="1"/>
        <v>417307.66</v>
      </c>
      <c r="H23" s="75">
        <v>417307.66</v>
      </c>
      <c r="I23" s="75"/>
      <c r="J23" s="55"/>
      <c r="K23" s="55"/>
      <c r="L23" s="75"/>
      <c r="M23" s="76"/>
    </row>
    <row r="24" spans="1:13" s="39" customFormat="1" ht="27" customHeight="1">
      <c r="A24" s="71"/>
      <c r="B24" s="74" t="s">
        <v>37</v>
      </c>
      <c r="C24" s="90"/>
      <c r="D24" s="100" t="s">
        <v>203</v>
      </c>
      <c r="E24" s="111">
        <v>119</v>
      </c>
      <c r="F24" s="59">
        <v>213</v>
      </c>
      <c r="G24" s="94">
        <f t="shared" si="1"/>
        <v>2088973.32</v>
      </c>
      <c r="H24" s="75">
        <v>2068319.32</v>
      </c>
      <c r="I24" s="75">
        <v>20654</v>
      </c>
      <c r="J24" s="55"/>
      <c r="K24" s="55"/>
      <c r="L24" s="75"/>
      <c r="M24" s="76"/>
    </row>
    <row r="25" spans="1:13" s="39" customFormat="1" ht="16.5" customHeight="1">
      <c r="A25" s="71"/>
      <c r="B25" s="97" t="s">
        <v>189</v>
      </c>
      <c r="C25" s="227"/>
      <c r="D25" s="103" t="s">
        <v>202</v>
      </c>
      <c r="E25" s="60">
        <v>112</v>
      </c>
      <c r="F25" s="59">
        <v>212</v>
      </c>
      <c r="G25" s="94">
        <f t="shared" si="1"/>
        <v>0</v>
      </c>
      <c r="H25" s="75"/>
      <c r="I25" s="75"/>
      <c r="J25" s="55"/>
      <c r="K25" s="55"/>
      <c r="L25" s="75"/>
      <c r="M25" s="76"/>
    </row>
    <row r="26" spans="1:13" s="39" customFormat="1" ht="16.5" customHeight="1">
      <c r="A26" s="71"/>
      <c r="B26" s="97" t="s">
        <v>189</v>
      </c>
      <c r="C26" s="228"/>
      <c r="D26" s="103" t="s">
        <v>203</v>
      </c>
      <c r="E26" s="113">
        <v>112</v>
      </c>
      <c r="F26" s="113">
        <v>212</v>
      </c>
      <c r="G26" s="94">
        <f t="shared" si="1"/>
        <v>1190</v>
      </c>
      <c r="H26" s="113">
        <v>1190</v>
      </c>
      <c r="I26" s="112"/>
      <c r="J26" s="55"/>
      <c r="K26" s="55"/>
      <c r="L26" s="75"/>
      <c r="M26" s="76"/>
    </row>
    <row r="27" spans="1:13" s="39" customFormat="1" ht="16.5" customHeight="1">
      <c r="A27" s="71"/>
      <c r="B27" s="97" t="s">
        <v>189</v>
      </c>
      <c r="C27" s="98"/>
      <c r="D27" s="103" t="s">
        <v>204</v>
      </c>
      <c r="E27" s="113">
        <v>112</v>
      </c>
      <c r="F27" s="113">
        <v>212</v>
      </c>
      <c r="G27" s="94">
        <f t="shared" si="1"/>
        <v>167600</v>
      </c>
      <c r="H27" s="113">
        <v>167600</v>
      </c>
      <c r="I27" s="113"/>
      <c r="J27" s="55"/>
      <c r="K27" s="55"/>
      <c r="L27" s="75"/>
      <c r="M27" s="76"/>
    </row>
    <row r="28" spans="1:13" s="39" customFormat="1" ht="16.5" customHeight="1">
      <c r="A28" s="71"/>
      <c r="B28" s="97" t="s">
        <v>220</v>
      </c>
      <c r="C28" s="98"/>
      <c r="D28" s="103" t="s">
        <v>205</v>
      </c>
      <c r="E28" s="113">
        <v>112</v>
      </c>
      <c r="F28" s="113">
        <v>296</v>
      </c>
      <c r="G28" s="94">
        <f t="shared" si="1"/>
        <v>28383.8</v>
      </c>
      <c r="H28" s="113"/>
      <c r="I28" s="113">
        <v>28383.8</v>
      </c>
      <c r="J28" s="55"/>
      <c r="K28" s="55"/>
      <c r="L28" s="75"/>
      <c r="M28" s="76"/>
    </row>
    <row r="29" spans="1:13" s="39" customFormat="1" ht="27" customHeight="1">
      <c r="A29" s="71"/>
      <c r="B29" s="74" t="s">
        <v>151</v>
      </c>
      <c r="C29" s="37">
        <v>220</v>
      </c>
      <c r="D29" s="103"/>
      <c r="E29" s="59">
        <v>300</v>
      </c>
      <c r="F29" s="59"/>
      <c r="G29" s="94">
        <f t="shared" si="1"/>
        <v>0</v>
      </c>
      <c r="H29" s="55"/>
      <c r="I29" s="75"/>
      <c r="J29" s="55"/>
      <c r="K29" s="55"/>
      <c r="L29" s="55"/>
      <c r="M29" s="76"/>
    </row>
    <row r="30" spans="1:13" s="39" customFormat="1" ht="14.25" customHeight="1">
      <c r="A30" s="71"/>
      <c r="B30" s="74" t="s">
        <v>152</v>
      </c>
      <c r="C30" s="37"/>
      <c r="D30" s="103"/>
      <c r="E30" s="59"/>
      <c r="F30" s="59"/>
      <c r="G30" s="55"/>
      <c r="H30" s="55"/>
      <c r="I30" s="55"/>
      <c r="J30" s="55"/>
      <c r="K30" s="55"/>
      <c r="L30" s="55"/>
      <c r="M30" s="76"/>
    </row>
    <row r="31" spans="1:13" s="39" customFormat="1" ht="27.75" customHeight="1">
      <c r="A31" s="71"/>
      <c r="B31" s="74" t="s">
        <v>30</v>
      </c>
      <c r="C31" s="37"/>
      <c r="D31" s="103"/>
      <c r="E31" s="59"/>
      <c r="F31" s="59"/>
      <c r="G31" s="55"/>
      <c r="H31" s="55"/>
      <c r="I31" s="55"/>
      <c r="J31" s="55"/>
      <c r="K31" s="55"/>
      <c r="L31" s="55"/>
      <c r="M31" s="76"/>
    </row>
    <row r="32" spans="1:13" s="39" customFormat="1" ht="36.75" customHeight="1">
      <c r="A32" s="71"/>
      <c r="B32" s="74" t="s">
        <v>31</v>
      </c>
      <c r="C32" s="37"/>
      <c r="D32" s="103"/>
      <c r="E32" s="59"/>
      <c r="F32" s="59"/>
      <c r="G32" s="55"/>
      <c r="H32" s="55"/>
      <c r="I32" s="55"/>
      <c r="J32" s="55"/>
      <c r="K32" s="55"/>
      <c r="L32" s="55"/>
      <c r="M32" s="76"/>
    </row>
    <row r="33" spans="1:13" s="39" customFormat="1" ht="27" customHeight="1">
      <c r="A33" s="71"/>
      <c r="B33" s="56" t="s">
        <v>153</v>
      </c>
      <c r="C33" s="51">
        <v>230</v>
      </c>
      <c r="D33" s="102"/>
      <c r="E33" s="57">
        <v>800</v>
      </c>
      <c r="F33" s="57"/>
      <c r="G33" s="83">
        <f>G35+G36</f>
        <v>450418</v>
      </c>
      <c r="H33" s="83">
        <f>H35+H36</f>
        <v>450418</v>
      </c>
      <c r="I33" s="83">
        <f>I35+I36</f>
        <v>0</v>
      </c>
      <c r="J33" s="84"/>
      <c r="K33" s="84"/>
      <c r="L33" s="83">
        <f>L35</f>
        <v>0</v>
      </c>
      <c r="M33" s="58"/>
    </row>
    <row r="34" spans="1:13" s="39" customFormat="1" ht="14.25" customHeight="1">
      <c r="A34" s="71"/>
      <c r="B34" s="74" t="s">
        <v>115</v>
      </c>
      <c r="C34" s="37"/>
      <c r="D34" s="103"/>
      <c r="E34" s="59"/>
      <c r="F34" s="59"/>
      <c r="G34" s="55"/>
      <c r="H34" s="55"/>
      <c r="I34" s="55"/>
      <c r="J34" s="55"/>
      <c r="K34" s="55"/>
      <c r="L34" s="55"/>
      <c r="M34" s="76"/>
    </row>
    <row r="35" spans="1:13" s="39" customFormat="1" ht="25.5" customHeight="1">
      <c r="A35" s="71"/>
      <c r="B35" s="74" t="s">
        <v>155</v>
      </c>
      <c r="C35" s="37"/>
      <c r="D35" s="103" t="s">
        <v>203</v>
      </c>
      <c r="E35" s="59">
        <v>851</v>
      </c>
      <c r="F35" s="59">
        <v>291</v>
      </c>
      <c r="G35" s="94">
        <f>H35+L35</f>
        <v>444466</v>
      </c>
      <c r="H35" s="75">
        <v>444466</v>
      </c>
      <c r="I35" s="55"/>
      <c r="J35" s="55"/>
      <c r="K35" s="55"/>
      <c r="L35" s="55"/>
      <c r="M35" s="76"/>
    </row>
    <row r="36" spans="1:13" s="39" customFormat="1" ht="15" customHeight="1">
      <c r="A36" s="71"/>
      <c r="B36" s="74" t="s">
        <v>156</v>
      </c>
      <c r="C36" s="37"/>
      <c r="D36" s="103" t="s">
        <v>203</v>
      </c>
      <c r="E36" s="59">
        <v>852</v>
      </c>
      <c r="F36" s="59">
        <v>291</v>
      </c>
      <c r="G36" s="94">
        <f>H36</f>
        <v>5952</v>
      </c>
      <c r="H36" s="75">
        <v>5952</v>
      </c>
      <c r="I36" s="55"/>
      <c r="J36" s="55"/>
      <c r="K36" s="55"/>
      <c r="L36" s="55"/>
      <c r="M36" s="76"/>
    </row>
    <row r="37" spans="1:13" s="39" customFormat="1" ht="13.5" customHeight="1">
      <c r="A37" s="71"/>
      <c r="B37" s="74" t="s">
        <v>1</v>
      </c>
      <c r="C37" s="37"/>
      <c r="D37" s="103"/>
      <c r="E37" s="59"/>
      <c r="F37" s="59"/>
      <c r="G37" s="96"/>
      <c r="H37" s="55"/>
      <c r="I37" s="55"/>
      <c r="J37" s="55"/>
      <c r="K37" s="55"/>
      <c r="L37" s="55"/>
      <c r="M37" s="76"/>
    </row>
    <row r="38" spans="1:13" s="39" customFormat="1" ht="25.5" customHeight="1">
      <c r="A38" s="71"/>
      <c r="B38" s="74" t="s">
        <v>154</v>
      </c>
      <c r="C38" s="37">
        <v>240</v>
      </c>
      <c r="D38" s="103"/>
      <c r="E38" s="59">
        <v>600</v>
      </c>
      <c r="F38" s="59"/>
      <c r="G38" s="94">
        <f>H38+L38</f>
        <v>0</v>
      </c>
      <c r="H38" s="55"/>
      <c r="I38" s="55"/>
      <c r="J38" s="55"/>
      <c r="K38" s="55"/>
      <c r="L38" s="75"/>
      <c r="M38" s="85"/>
    </row>
    <row r="39" spans="1:13" s="39" customFormat="1" ht="25.5" customHeight="1">
      <c r="A39" s="71"/>
      <c r="B39" s="63" t="s">
        <v>158</v>
      </c>
      <c r="C39" s="64">
        <v>250</v>
      </c>
      <c r="D39" s="107"/>
      <c r="E39" s="65">
        <v>200</v>
      </c>
      <c r="F39" s="65"/>
      <c r="G39" s="66">
        <f>H39+I39+L39</f>
        <v>0</v>
      </c>
      <c r="H39" s="66">
        <f>H41+H42+H43+H45+H46+H47+H49+H50</f>
        <v>0</v>
      </c>
      <c r="I39" s="66">
        <f>I41+I42+I43+I45+I46+I47+I49+I50</f>
        <v>0</v>
      </c>
      <c r="J39" s="67"/>
      <c r="K39" s="67"/>
      <c r="L39" s="66">
        <f>L41+L42+L43+L45+L46+L47+L49+L50</f>
        <v>0</v>
      </c>
      <c r="M39" s="68"/>
    </row>
    <row r="40" spans="1:13" s="39" customFormat="1" ht="14.25" customHeight="1">
      <c r="A40" s="71"/>
      <c r="B40" s="63" t="s">
        <v>5</v>
      </c>
      <c r="C40" s="64"/>
      <c r="D40" s="107"/>
      <c r="E40" s="65"/>
      <c r="F40" s="65"/>
      <c r="G40" s="67"/>
      <c r="H40" s="67"/>
      <c r="I40" s="67"/>
      <c r="J40" s="67"/>
      <c r="K40" s="67"/>
      <c r="L40" s="67"/>
      <c r="M40" s="68"/>
    </row>
    <row r="41" spans="1:13" s="39" customFormat="1" ht="14.25" customHeight="1">
      <c r="A41" s="71"/>
      <c r="B41" s="63" t="s">
        <v>24</v>
      </c>
      <c r="C41" s="64"/>
      <c r="D41" s="107"/>
      <c r="E41" s="65"/>
      <c r="F41" s="65"/>
      <c r="G41" s="66"/>
      <c r="H41" s="66"/>
      <c r="I41" s="67"/>
      <c r="J41" s="67"/>
      <c r="K41" s="67"/>
      <c r="L41" s="66"/>
      <c r="M41" s="68"/>
    </row>
    <row r="42" spans="1:13" s="39" customFormat="1" ht="14.25" customHeight="1">
      <c r="A42" s="71"/>
      <c r="B42" s="63" t="s">
        <v>25</v>
      </c>
      <c r="C42" s="64"/>
      <c r="D42" s="107"/>
      <c r="E42" s="65"/>
      <c r="F42" s="65"/>
      <c r="G42" s="66"/>
      <c r="H42" s="66"/>
      <c r="I42" s="66"/>
      <c r="J42" s="67"/>
      <c r="K42" s="67"/>
      <c r="L42" s="67"/>
      <c r="M42" s="68"/>
    </row>
    <row r="43" spans="1:13" s="39" customFormat="1" ht="14.25" customHeight="1">
      <c r="A43" s="71"/>
      <c r="B43" s="63" t="s">
        <v>26</v>
      </c>
      <c r="C43" s="64"/>
      <c r="D43" s="107"/>
      <c r="E43" s="65"/>
      <c r="F43" s="65"/>
      <c r="G43" s="66"/>
      <c r="H43" s="66"/>
      <c r="I43" s="66"/>
      <c r="J43" s="67"/>
      <c r="K43" s="67"/>
      <c r="L43" s="66"/>
      <c r="M43" s="68"/>
    </row>
    <row r="44" spans="1:13" s="39" customFormat="1" ht="25.5" customHeight="1">
      <c r="A44" s="71"/>
      <c r="B44" s="63" t="s">
        <v>27</v>
      </c>
      <c r="C44" s="64"/>
      <c r="D44" s="107"/>
      <c r="E44" s="65"/>
      <c r="F44" s="65"/>
      <c r="G44" s="66"/>
      <c r="H44" s="66"/>
      <c r="I44" s="66"/>
      <c r="J44" s="67"/>
      <c r="K44" s="67"/>
      <c r="L44" s="67"/>
      <c r="M44" s="68"/>
    </row>
    <row r="45" spans="1:13" s="39" customFormat="1" ht="25.5" customHeight="1">
      <c r="A45" s="71"/>
      <c r="B45" s="63" t="s">
        <v>28</v>
      </c>
      <c r="C45" s="64"/>
      <c r="D45" s="107"/>
      <c r="E45" s="65"/>
      <c r="F45" s="65"/>
      <c r="G45" s="66"/>
      <c r="H45" s="66"/>
      <c r="I45" s="66"/>
      <c r="J45" s="67"/>
      <c r="K45" s="67"/>
      <c r="L45" s="66"/>
      <c r="M45" s="68"/>
    </row>
    <row r="46" spans="1:13" s="39" customFormat="1" ht="15" customHeight="1">
      <c r="A46" s="71"/>
      <c r="B46" s="63" t="s">
        <v>29</v>
      </c>
      <c r="C46" s="64"/>
      <c r="D46" s="107"/>
      <c r="E46" s="65"/>
      <c r="F46" s="65"/>
      <c r="G46" s="66"/>
      <c r="H46" s="66"/>
      <c r="I46" s="66"/>
      <c r="J46" s="67"/>
      <c r="K46" s="67"/>
      <c r="L46" s="66"/>
      <c r="M46" s="68"/>
    </row>
    <row r="47" spans="1:13" s="39" customFormat="1" ht="15" customHeight="1">
      <c r="A47" s="71"/>
      <c r="B47" s="63" t="s">
        <v>32</v>
      </c>
      <c r="C47" s="64"/>
      <c r="D47" s="107"/>
      <c r="E47" s="65"/>
      <c r="F47" s="65"/>
      <c r="G47" s="66"/>
      <c r="H47" s="66"/>
      <c r="I47" s="66"/>
      <c r="J47" s="67"/>
      <c r="K47" s="67"/>
      <c r="L47" s="67"/>
      <c r="M47" s="68"/>
    </row>
    <row r="48" spans="1:13" s="39" customFormat="1" ht="24" customHeight="1">
      <c r="A48" s="71"/>
      <c r="B48" s="63" t="s">
        <v>171</v>
      </c>
      <c r="C48" s="64"/>
      <c r="D48" s="107"/>
      <c r="E48" s="65"/>
      <c r="F48" s="65"/>
      <c r="G48" s="66"/>
      <c r="H48" s="66"/>
      <c r="I48" s="66"/>
      <c r="J48" s="67"/>
      <c r="K48" s="67"/>
      <c r="L48" s="67"/>
      <c r="M48" s="68"/>
    </row>
    <row r="49" spans="1:13" s="39" customFormat="1" ht="24.75" customHeight="1">
      <c r="A49" s="71"/>
      <c r="B49" s="63" t="s">
        <v>33</v>
      </c>
      <c r="C49" s="64"/>
      <c r="D49" s="107"/>
      <c r="E49" s="65"/>
      <c r="F49" s="65"/>
      <c r="G49" s="66"/>
      <c r="H49" s="67"/>
      <c r="I49" s="66"/>
      <c r="J49" s="67"/>
      <c r="K49" s="67"/>
      <c r="L49" s="66"/>
      <c r="M49" s="68"/>
    </row>
    <row r="50" spans="1:13" s="39" customFormat="1" ht="25.5" customHeight="1">
      <c r="A50" s="71"/>
      <c r="B50" s="63" t="s">
        <v>38</v>
      </c>
      <c r="C50" s="64"/>
      <c r="D50" s="107"/>
      <c r="E50" s="65"/>
      <c r="F50" s="65"/>
      <c r="G50" s="66"/>
      <c r="H50" s="66"/>
      <c r="I50" s="66"/>
      <c r="J50" s="67"/>
      <c r="K50" s="67"/>
      <c r="L50" s="66"/>
      <c r="M50" s="68"/>
    </row>
    <row r="51" spans="1:13" s="39" customFormat="1" ht="15.75" customHeight="1">
      <c r="A51" s="71"/>
      <c r="B51" s="74"/>
      <c r="C51" s="37"/>
      <c r="D51" s="103"/>
      <c r="E51" s="59"/>
      <c r="F51" s="59"/>
      <c r="G51" s="55"/>
      <c r="H51" s="55"/>
      <c r="I51" s="55"/>
      <c r="J51" s="55"/>
      <c r="K51" s="55"/>
      <c r="L51" s="55"/>
      <c r="M51" s="76"/>
    </row>
    <row r="52" spans="1:14" s="39" customFormat="1" ht="28.5" customHeight="1">
      <c r="A52" s="71"/>
      <c r="B52" s="56" t="s">
        <v>159</v>
      </c>
      <c r="C52" s="51">
        <v>260</v>
      </c>
      <c r="D52" s="102"/>
      <c r="E52" s="57"/>
      <c r="F52" s="57"/>
      <c r="G52" s="83">
        <f>G54+G55+G56+G57+G58+G59+G63+G65+G60+G66+G67+G68+G61+G69</f>
        <v>6020548.880000001</v>
      </c>
      <c r="H52" s="83">
        <f>SUM(H54:H66)</f>
        <v>5119353.37</v>
      </c>
      <c r="I52" s="83">
        <f>SUM(I54:I69)</f>
        <v>347790.4</v>
      </c>
      <c r="J52" s="84"/>
      <c r="K52" s="84"/>
      <c r="L52" s="83">
        <f>SUM(L54:L68)</f>
        <v>563559.41</v>
      </c>
      <c r="M52" s="58"/>
      <c r="N52" s="121">
        <f>H52+I52+L52</f>
        <v>6030703.180000001</v>
      </c>
    </row>
    <row r="53" spans="1:13" s="39" customFormat="1" ht="14.25" customHeight="1">
      <c r="A53" s="71"/>
      <c r="B53" s="74" t="s">
        <v>5</v>
      </c>
      <c r="C53" s="37"/>
      <c r="D53" s="103"/>
      <c r="E53" s="59"/>
      <c r="F53" s="59"/>
      <c r="G53" s="55"/>
      <c r="H53" s="55"/>
      <c r="I53" s="55"/>
      <c r="J53" s="55"/>
      <c r="K53" s="55"/>
      <c r="L53" s="55"/>
      <c r="M53" s="76"/>
    </row>
    <row r="54" spans="1:13" s="39" customFormat="1" ht="14.25" customHeight="1">
      <c r="A54" s="71"/>
      <c r="B54" s="74" t="s">
        <v>24</v>
      </c>
      <c r="C54" s="37"/>
      <c r="D54" s="103" t="s">
        <v>203</v>
      </c>
      <c r="E54" s="59">
        <v>244</v>
      </c>
      <c r="F54" s="59">
        <v>221</v>
      </c>
      <c r="G54" s="94">
        <f>H54+I54</f>
        <v>108728.93</v>
      </c>
      <c r="H54" s="75">
        <v>108728.93</v>
      </c>
      <c r="I54" s="55"/>
      <c r="J54" s="55"/>
      <c r="K54" s="55"/>
      <c r="L54" s="75"/>
      <c r="M54" s="76"/>
    </row>
    <row r="55" spans="1:13" s="39" customFormat="1" ht="15.75" customHeight="1">
      <c r="A55" s="71"/>
      <c r="B55" s="74" t="s">
        <v>25</v>
      </c>
      <c r="C55" s="37"/>
      <c r="D55" s="103" t="s">
        <v>203</v>
      </c>
      <c r="E55" s="59">
        <v>244</v>
      </c>
      <c r="F55" s="59">
        <v>222</v>
      </c>
      <c r="G55" s="94">
        <f>H55+I55+L55</f>
        <v>4200</v>
      </c>
      <c r="H55" s="75">
        <v>4200</v>
      </c>
      <c r="I55" s="75"/>
      <c r="J55" s="55"/>
      <c r="K55" s="55"/>
      <c r="L55" s="55"/>
      <c r="M55" s="76"/>
    </row>
    <row r="56" spans="1:13" s="39" customFormat="1" ht="15" customHeight="1">
      <c r="A56" s="71"/>
      <c r="B56" s="74" t="s">
        <v>26</v>
      </c>
      <c r="C56" s="37"/>
      <c r="D56" s="103" t="s">
        <v>203</v>
      </c>
      <c r="E56" s="59">
        <v>244</v>
      </c>
      <c r="F56" s="59">
        <v>223</v>
      </c>
      <c r="G56" s="94">
        <f>H56+I56+L56</f>
        <v>3769887.76</v>
      </c>
      <c r="H56" s="75">
        <v>3604115.03</v>
      </c>
      <c r="I56" s="75"/>
      <c r="J56" s="55"/>
      <c r="K56" s="55"/>
      <c r="L56" s="75">
        <v>165772.73</v>
      </c>
      <c r="M56" s="76"/>
    </row>
    <row r="57" spans="1:13" s="39" customFormat="1" ht="24.75" customHeight="1">
      <c r="A57" s="71"/>
      <c r="B57" s="74" t="s">
        <v>27</v>
      </c>
      <c r="C57" s="37"/>
      <c r="D57" s="103" t="s">
        <v>203</v>
      </c>
      <c r="E57" s="59">
        <v>244</v>
      </c>
      <c r="F57" s="59">
        <v>224</v>
      </c>
      <c r="G57" s="94">
        <f>H57+I57+L57</f>
        <v>0</v>
      </c>
      <c r="H57" s="75"/>
      <c r="I57" s="75"/>
      <c r="J57" s="55"/>
      <c r="K57" s="55"/>
      <c r="L57" s="55"/>
      <c r="M57" s="76"/>
    </row>
    <row r="58" spans="1:13" s="39" customFormat="1" ht="28.5" customHeight="1">
      <c r="A58" s="71"/>
      <c r="B58" s="74" t="s">
        <v>28</v>
      </c>
      <c r="C58" s="37"/>
      <c r="D58" s="103" t="s">
        <v>203</v>
      </c>
      <c r="E58" s="59">
        <v>244</v>
      </c>
      <c r="F58" s="59">
        <v>225</v>
      </c>
      <c r="G58" s="94">
        <f>H58+L58</f>
        <v>312815.25</v>
      </c>
      <c r="H58" s="75">
        <v>296418.25</v>
      </c>
      <c r="I58" s="75"/>
      <c r="J58" s="55"/>
      <c r="K58" s="55"/>
      <c r="L58" s="66">
        <v>16397</v>
      </c>
      <c r="M58" s="76"/>
    </row>
    <row r="59" spans="1:13" s="39" customFormat="1" ht="15.75" customHeight="1">
      <c r="A59" s="71"/>
      <c r="B59" s="89" t="s">
        <v>29</v>
      </c>
      <c r="C59" s="90"/>
      <c r="D59" s="100" t="s">
        <v>203</v>
      </c>
      <c r="E59" s="59">
        <v>244</v>
      </c>
      <c r="F59" s="59">
        <v>226</v>
      </c>
      <c r="G59" s="94">
        <f>H59+I59+L59</f>
        <v>220105.19</v>
      </c>
      <c r="H59" s="75">
        <v>220105.19</v>
      </c>
      <c r="I59" s="75"/>
      <c r="J59" s="55"/>
      <c r="K59" s="55"/>
      <c r="L59" s="75"/>
      <c r="M59" s="76"/>
    </row>
    <row r="60" spans="1:13" s="39" customFormat="1" ht="15.75" customHeight="1">
      <c r="A60" s="71"/>
      <c r="B60" s="89" t="s">
        <v>29</v>
      </c>
      <c r="C60" s="90"/>
      <c r="D60" s="100" t="s">
        <v>202</v>
      </c>
      <c r="E60" s="59">
        <v>244</v>
      </c>
      <c r="F60" s="59">
        <v>226</v>
      </c>
      <c r="G60" s="94">
        <f>H60+I60+L60</f>
        <v>0</v>
      </c>
      <c r="H60" s="75"/>
      <c r="I60" s="75"/>
      <c r="J60" s="55"/>
      <c r="K60" s="55"/>
      <c r="L60" s="75"/>
      <c r="M60" s="76"/>
    </row>
    <row r="61" spans="1:13" s="39" customFormat="1" ht="15.75" customHeight="1">
      <c r="A61" s="71"/>
      <c r="B61" s="89" t="s">
        <v>29</v>
      </c>
      <c r="C61" s="90"/>
      <c r="D61" s="100" t="s">
        <v>222</v>
      </c>
      <c r="E61" s="59">
        <v>244</v>
      </c>
      <c r="F61" s="59">
        <v>226</v>
      </c>
      <c r="G61" s="94">
        <f>H61+I61+L61</f>
        <v>56504</v>
      </c>
      <c r="H61" s="75"/>
      <c r="I61" s="75">
        <v>56504</v>
      </c>
      <c r="J61" s="55"/>
      <c r="K61" s="55"/>
      <c r="L61" s="75"/>
      <c r="M61" s="76"/>
    </row>
    <row r="62" spans="1:13" s="39" customFormat="1" ht="25.5" customHeight="1">
      <c r="A62" s="71"/>
      <c r="B62" s="74" t="s">
        <v>171</v>
      </c>
      <c r="C62" s="37"/>
      <c r="D62" s="103"/>
      <c r="E62" s="59"/>
      <c r="F62" s="59"/>
      <c r="G62" s="94"/>
      <c r="H62" s="75"/>
      <c r="I62" s="75"/>
      <c r="J62" s="55"/>
      <c r="K62" s="55"/>
      <c r="L62" s="55"/>
      <c r="M62" s="76"/>
    </row>
    <row r="63" spans="1:13" s="39" customFormat="1" ht="17.25" customHeight="1">
      <c r="A63" s="71"/>
      <c r="B63" s="74" t="s">
        <v>33</v>
      </c>
      <c r="C63" s="37"/>
      <c r="D63" s="103" t="s">
        <v>203</v>
      </c>
      <c r="E63" s="59">
        <v>244</v>
      </c>
      <c r="F63" s="59">
        <v>310</v>
      </c>
      <c r="G63" s="94">
        <f>H63+I63+L63</f>
        <v>194178.04</v>
      </c>
      <c r="H63" s="75">
        <v>194178.04</v>
      </c>
      <c r="I63" s="75"/>
      <c r="J63" s="55"/>
      <c r="K63" s="55"/>
      <c r="L63" s="75"/>
      <c r="M63" s="76"/>
    </row>
    <row r="64" spans="1:13" s="39" customFormat="1" ht="15.75" customHeight="1">
      <c r="A64" s="71"/>
      <c r="B64" s="74" t="s">
        <v>33</v>
      </c>
      <c r="C64" s="37"/>
      <c r="D64" s="103" t="s">
        <v>202</v>
      </c>
      <c r="E64" s="59">
        <v>244</v>
      </c>
      <c r="F64" s="59">
        <v>310</v>
      </c>
      <c r="G64" s="94">
        <f>H64+I64+L64</f>
        <v>10154.3</v>
      </c>
      <c r="H64" s="75">
        <v>10154.3</v>
      </c>
      <c r="I64" s="75"/>
      <c r="J64" s="55"/>
      <c r="K64" s="55"/>
      <c r="L64" s="75"/>
      <c r="M64" s="76"/>
    </row>
    <row r="65" spans="1:13" s="39" customFormat="1" ht="24.75" customHeight="1">
      <c r="A65" s="71"/>
      <c r="B65" s="74" t="s">
        <v>38</v>
      </c>
      <c r="C65" s="37"/>
      <c r="D65" s="103" t="s">
        <v>203</v>
      </c>
      <c r="E65" s="59">
        <v>244</v>
      </c>
      <c r="F65" s="59">
        <v>340</v>
      </c>
      <c r="G65" s="94">
        <f>H65+L65+I65</f>
        <v>584132.78</v>
      </c>
      <c r="H65" s="75">
        <v>421582.93</v>
      </c>
      <c r="I65" s="75"/>
      <c r="J65" s="55"/>
      <c r="K65" s="55"/>
      <c r="L65" s="75">
        <v>162549.85</v>
      </c>
      <c r="M65" s="76"/>
    </row>
    <row r="66" spans="1:13" s="39" customFormat="1" ht="24.75" customHeight="1">
      <c r="A66" s="71"/>
      <c r="B66" s="74" t="s">
        <v>38</v>
      </c>
      <c r="C66" s="37"/>
      <c r="D66" s="103" t="s">
        <v>202</v>
      </c>
      <c r="E66" s="59">
        <v>244</v>
      </c>
      <c r="F66" s="59">
        <v>340</v>
      </c>
      <c r="G66" s="94">
        <f>H66+L66+I66</f>
        <v>468510.53</v>
      </c>
      <c r="H66" s="75">
        <v>259870.7</v>
      </c>
      <c r="I66" s="75"/>
      <c r="J66" s="55"/>
      <c r="K66" s="55"/>
      <c r="L66" s="75">
        <v>208639.83</v>
      </c>
      <c r="M66" s="76"/>
    </row>
    <row r="67" spans="1:13" s="39" customFormat="1" ht="24.75" customHeight="1">
      <c r="A67" s="71"/>
      <c r="B67" s="74" t="s">
        <v>38</v>
      </c>
      <c r="C67" s="37"/>
      <c r="D67" s="103" t="s">
        <v>204</v>
      </c>
      <c r="E67" s="59">
        <v>244</v>
      </c>
      <c r="F67" s="59">
        <v>340</v>
      </c>
      <c r="G67" s="94">
        <f>H67+L67+I67</f>
        <v>195352</v>
      </c>
      <c r="H67" s="75"/>
      <c r="I67" s="75">
        <v>195352</v>
      </c>
      <c r="J67" s="55"/>
      <c r="K67" s="55"/>
      <c r="L67" s="75"/>
      <c r="M67" s="76"/>
    </row>
    <row r="68" spans="1:13" s="39" customFormat="1" ht="24.75" customHeight="1">
      <c r="A68" s="71"/>
      <c r="B68" s="74" t="s">
        <v>38</v>
      </c>
      <c r="C68" s="37"/>
      <c r="D68" s="103" t="s">
        <v>205</v>
      </c>
      <c r="E68" s="59">
        <v>244</v>
      </c>
      <c r="F68" s="59">
        <v>340</v>
      </c>
      <c r="G68" s="94">
        <f>H68+L68+I68</f>
        <v>66134.4</v>
      </c>
      <c r="H68" s="75"/>
      <c r="I68" s="75">
        <v>55934.4</v>
      </c>
      <c r="J68" s="55"/>
      <c r="K68" s="55"/>
      <c r="L68" s="75">
        <v>10200</v>
      </c>
      <c r="M68" s="76"/>
    </row>
    <row r="69" spans="1:13" s="39" customFormat="1" ht="24.75" customHeight="1">
      <c r="A69" s="71"/>
      <c r="B69" s="74" t="s">
        <v>38</v>
      </c>
      <c r="C69" s="37"/>
      <c r="D69" s="103" t="s">
        <v>230</v>
      </c>
      <c r="E69" s="59">
        <v>244</v>
      </c>
      <c r="F69" s="59">
        <v>340</v>
      </c>
      <c r="G69" s="94">
        <f>H69+L69+I69</f>
        <v>40000</v>
      </c>
      <c r="H69" s="75"/>
      <c r="I69" s="75">
        <v>40000</v>
      </c>
      <c r="J69" s="55"/>
      <c r="K69" s="55"/>
      <c r="L69" s="75"/>
      <c r="M69" s="76"/>
    </row>
    <row r="70" spans="1:13" s="39" customFormat="1" ht="19.5" customHeight="1">
      <c r="A70" s="71"/>
      <c r="B70" s="74" t="s">
        <v>34</v>
      </c>
      <c r="C70" s="37">
        <v>300</v>
      </c>
      <c r="D70" s="103"/>
      <c r="E70" s="59" t="s">
        <v>22</v>
      </c>
      <c r="F70" s="59"/>
      <c r="G70" s="96"/>
      <c r="H70" s="55"/>
      <c r="I70" s="55"/>
      <c r="J70" s="55"/>
      <c r="K70" s="55"/>
      <c r="L70" s="55"/>
      <c r="M70" s="76"/>
    </row>
    <row r="71" spans="1:13" s="39" customFormat="1" ht="14.25" customHeight="1">
      <c r="A71" s="71"/>
      <c r="B71" s="74" t="s">
        <v>1</v>
      </c>
      <c r="C71" s="37"/>
      <c r="D71" s="103"/>
      <c r="E71" s="59"/>
      <c r="F71" s="59"/>
      <c r="G71" s="55"/>
      <c r="H71" s="55"/>
      <c r="I71" s="55"/>
      <c r="J71" s="55"/>
      <c r="K71" s="55"/>
      <c r="L71" s="55"/>
      <c r="M71" s="76"/>
    </row>
    <row r="72" spans="1:13" s="39" customFormat="1" ht="15" customHeight="1">
      <c r="A72" s="71"/>
      <c r="B72" s="74" t="s">
        <v>160</v>
      </c>
      <c r="C72" s="37">
        <v>310</v>
      </c>
      <c r="D72" s="103"/>
      <c r="E72" s="59"/>
      <c r="F72" s="59"/>
      <c r="G72" s="55"/>
      <c r="H72" s="55"/>
      <c r="I72" s="55"/>
      <c r="J72" s="55"/>
      <c r="K72" s="55"/>
      <c r="L72" s="55"/>
      <c r="M72" s="76"/>
    </row>
    <row r="73" spans="1:13" s="39" customFormat="1" ht="13.5" customHeight="1">
      <c r="A73" s="71"/>
      <c r="B73" s="74" t="s">
        <v>161</v>
      </c>
      <c r="C73" s="37">
        <v>320</v>
      </c>
      <c r="D73" s="103"/>
      <c r="E73" s="59"/>
      <c r="F73" s="59"/>
      <c r="G73" s="55"/>
      <c r="H73" s="55"/>
      <c r="I73" s="55"/>
      <c r="J73" s="55"/>
      <c r="K73" s="55"/>
      <c r="L73" s="55"/>
      <c r="M73" s="76"/>
    </row>
    <row r="74" spans="1:13" s="39" customFormat="1" ht="15" customHeight="1">
      <c r="A74" s="71"/>
      <c r="B74" s="74" t="s">
        <v>162</v>
      </c>
      <c r="C74" s="37">
        <v>400</v>
      </c>
      <c r="D74" s="103"/>
      <c r="E74" s="59"/>
      <c r="F74" s="62"/>
      <c r="G74" s="55"/>
      <c r="H74" s="55"/>
      <c r="I74" s="55"/>
      <c r="J74" s="55"/>
      <c r="K74" s="55"/>
      <c r="L74" s="55"/>
      <c r="M74" s="76"/>
    </row>
    <row r="75" spans="1:13" s="39" customFormat="1" ht="14.25" customHeight="1">
      <c r="A75" s="71"/>
      <c r="B75" s="74" t="s">
        <v>163</v>
      </c>
      <c r="C75" s="37">
        <v>410</v>
      </c>
      <c r="D75" s="103"/>
      <c r="E75" s="59"/>
      <c r="F75" s="62"/>
      <c r="G75" s="55"/>
      <c r="H75" s="55"/>
      <c r="I75" s="55"/>
      <c r="J75" s="55"/>
      <c r="K75" s="55"/>
      <c r="L75" s="55"/>
      <c r="M75" s="76"/>
    </row>
    <row r="76" spans="1:13" s="39" customFormat="1" ht="14.25" customHeight="1">
      <c r="A76" s="71"/>
      <c r="B76" s="74" t="s">
        <v>164</v>
      </c>
      <c r="C76" s="37">
        <v>420</v>
      </c>
      <c r="D76" s="103"/>
      <c r="E76" s="59"/>
      <c r="F76" s="62"/>
      <c r="G76" s="55"/>
      <c r="H76" s="55"/>
      <c r="I76" s="55"/>
      <c r="J76" s="55"/>
      <c r="K76" s="55"/>
      <c r="L76" s="55"/>
      <c r="M76" s="76"/>
    </row>
    <row r="77" spans="1:13" s="39" customFormat="1" ht="15.75" customHeight="1">
      <c r="A77" s="71"/>
      <c r="B77" s="74" t="s">
        <v>99</v>
      </c>
      <c r="C77" s="37">
        <v>500</v>
      </c>
      <c r="D77" s="103"/>
      <c r="E77" s="59" t="s">
        <v>22</v>
      </c>
      <c r="F77" s="59"/>
      <c r="G77" s="75">
        <f>H77+L77+I77</f>
        <v>161540.77000000188</v>
      </c>
      <c r="H77" s="75">
        <f>H17-H8</f>
        <v>153905.00000000186</v>
      </c>
      <c r="I77" s="75">
        <f>I17-I8</f>
        <v>0</v>
      </c>
      <c r="J77" s="55"/>
      <c r="K77" s="55"/>
      <c r="L77" s="75">
        <f>L17-L8</f>
        <v>7635.770000000019</v>
      </c>
      <c r="M77" s="76"/>
    </row>
    <row r="78" spans="1:13" s="39" customFormat="1" ht="15.75" customHeight="1">
      <c r="A78" s="71"/>
      <c r="B78" s="74" t="s">
        <v>104</v>
      </c>
      <c r="C78" s="37">
        <v>600</v>
      </c>
      <c r="D78" s="103"/>
      <c r="E78" s="59" t="s">
        <v>22</v>
      </c>
      <c r="F78" s="59"/>
      <c r="G78" s="55"/>
      <c r="H78" s="55"/>
      <c r="I78" s="55"/>
      <c r="J78" s="55"/>
      <c r="K78" s="55"/>
      <c r="L78" s="55"/>
      <c r="M78" s="76"/>
    </row>
    <row r="79" spans="1:17" s="39" customFormat="1" ht="27" customHeight="1">
      <c r="A79" s="235" t="s">
        <v>80</v>
      </c>
      <c r="B79" s="235"/>
      <c r="C79" s="235"/>
      <c r="D79" s="235"/>
      <c r="E79" s="235"/>
      <c r="F79" s="235"/>
      <c r="G79" s="235"/>
      <c r="H79" s="236"/>
      <c r="I79" s="236"/>
      <c r="J79" s="236"/>
      <c r="K79" s="236"/>
      <c r="L79" s="236"/>
      <c r="M79" s="223"/>
      <c r="N79" s="223"/>
      <c r="O79" s="223"/>
      <c r="P79" s="223"/>
      <c r="Q79" s="223"/>
    </row>
    <row r="80" spans="1:17" s="39" customFormat="1" ht="14.25" customHeight="1">
      <c r="A80" s="42"/>
      <c r="B80" s="42"/>
      <c r="C80" s="42"/>
      <c r="D80" s="108"/>
      <c r="E80" s="42"/>
      <c r="F80" s="42"/>
      <c r="G80" s="42"/>
      <c r="H80" s="43"/>
      <c r="I80" s="222" t="s">
        <v>190</v>
      </c>
      <c r="J80" s="222"/>
      <c r="K80" s="222"/>
      <c r="L80" s="45"/>
      <c r="M80" s="223"/>
      <c r="N80" s="223"/>
      <c r="O80" s="223"/>
      <c r="P80" s="223"/>
      <c r="Q80" s="223"/>
    </row>
    <row r="81" spans="1:17" s="39" customFormat="1" ht="15">
      <c r="A81" s="46"/>
      <c r="B81" s="46"/>
      <c r="C81" s="42"/>
      <c r="D81" s="108"/>
      <c r="E81" s="42"/>
      <c r="H81" s="47"/>
      <c r="I81" s="224"/>
      <c r="J81" s="224"/>
      <c r="K81" s="224"/>
      <c r="L81" s="48"/>
      <c r="M81" s="223"/>
      <c r="N81" s="223"/>
      <c r="O81" s="223"/>
      <c r="P81" s="223"/>
      <c r="Q81" s="223"/>
    </row>
    <row r="82" spans="1:17" s="39" customFormat="1" ht="14.25" customHeight="1">
      <c r="A82" s="226" t="s">
        <v>39</v>
      </c>
      <c r="B82" s="226"/>
      <c r="C82" s="226"/>
      <c r="D82" s="226"/>
      <c r="E82" s="226"/>
      <c r="F82" s="226"/>
      <c r="G82" s="226"/>
      <c r="H82" s="42"/>
      <c r="M82" s="223"/>
      <c r="N82" s="223"/>
      <c r="O82" s="223"/>
      <c r="P82" s="223"/>
      <c r="Q82" s="223"/>
    </row>
    <row r="83" spans="1:17" s="39" customFormat="1" ht="14.25" customHeight="1">
      <c r="A83" s="42" t="s">
        <v>35</v>
      </c>
      <c r="B83" s="42"/>
      <c r="C83" s="42"/>
      <c r="D83" s="108"/>
      <c r="E83" s="42"/>
      <c r="F83" s="42"/>
      <c r="G83" s="42"/>
      <c r="H83" s="43"/>
      <c r="I83" s="222"/>
      <c r="J83" s="222"/>
      <c r="K83" s="222"/>
      <c r="L83" s="45"/>
      <c r="M83" s="223"/>
      <c r="N83" s="223"/>
      <c r="O83" s="223"/>
      <c r="P83" s="223"/>
      <c r="Q83" s="223"/>
    </row>
    <row r="84" spans="4:17" s="49" customFormat="1" ht="12">
      <c r="D84" s="109"/>
      <c r="H84" s="47"/>
      <c r="I84" s="224"/>
      <c r="J84" s="224"/>
      <c r="K84" s="224"/>
      <c r="L84" s="48"/>
      <c r="M84" s="223"/>
      <c r="N84" s="223"/>
      <c r="O84" s="223"/>
      <c r="P84" s="223"/>
      <c r="Q84" s="223"/>
    </row>
    <row r="85" spans="1:17" s="39" customFormat="1" ht="14.25" customHeight="1">
      <c r="A85" s="226" t="s">
        <v>40</v>
      </c>
      <c r="B85" s="226"/>
      <c r="C85" s="226"/>
      <c r="D85" s="226"/>
      <c r="E85" s="226"/>
      <c r="F85" s="226"/>
      <c r="G85" s="226"/>
      <c r="M85" s="223"/>
      <c r="N85" s="223"/>
      <c r="O85" s="223"/>
      <c r="P85" s="223"/>
      <c r="Q85" s="223"/>
    </row>
    <row r="86" spans="1:17" s="39" customFormat="1" ht="14.25" customHeight="1">
      <c r="A86" s="42" t="s">
        <v>20</v>
      </c>
      <c r="B86" s="42"/>
      <c r="C86" s="42"/>
      <c r="D86" s="108"/>
      <c r="E86" s="42"/>
      <c r="F86" s="42"/>
      <c r="G86" s="42"/>
      <c r="H86" s="44"/>
      <c r="I86" s="222" t="s">
        <v>227</v>
      </c>
      <c r="J86" s="222"/>
      <c r="K86" s="222"/>
      <c r="L86" s="45"/>
      <c r="M86" s="223"/>
      <c r="N86" s="223"/>
      <c r="O86" s="223"/>
      <c r="P86" s="223"/>
      <c r="Q86" s="223"/>
    </row>
    <row r="87" spans="4:17" s="49" customFormat="1" ht="12">
      <c r="D87" s="109"/>
      <c r="H87" s="47"/>
      <c r="I87" s="224"/>
      <c r="J87" s="224"/>
      <c r="K87" s="224"/>
      <c r="L87" s="48"/>
      <c r="M87" s="223"/>
      <c r="N87" s="223"/>
      <c r="O87" s="223"/>
      <c r="P87" s="223"/>
      <c r="Q87" s="223"/>
    </row>
    <row r="88" spans="1:17" s="39" customFormat="1" ht="14.25" customHeight="1">
      <c r="A88" s="226" t="s">
        <v>36</v>
      </c>
      <c r="B88" s="226"/>
      <c r="D88" s="110"/>
      <c r="H88" s="44"/>
      <c r="I88" s="222" t="s">
        <v>198</v>
      </c>
      <c r="J88" s="222"/>
      <c r="K88" s="222"/>
      <c r="L88" s="45"/>
      <c r="M88" s="223"/>
      <c r="N88" s="223"/>
      <c r="O88" s="223"/>
      <c r="P88" s="223"/>
      <c r="Q88" s="223"/>
    </row>
    <row r="89" spans="4:17" s="49" customFormat="1" ht="12">
      <c r="D89" s="109"/>
      <c r="H89" s="47"/>
      <c r="I89" s="224"/>
      <c r="J89" s="224"/>
      <c r="K89" s="224"/>
      <c r="L89" s="48"/>
      <c r="M89" s="223"/>
      <c r="N89" s="223"/>
      <c r="O89" s="223"/>
      <c r="P89" s="223"/>
      <c r="Q89" s="223"/>
    </row>
    <row r="90" spans="1:17" s="39" customFormat="1" ht="14.25" customHeight="1">
      <c r="A90" s="226" t="s">
        <v>199</v>
      </c>
      <c r="B90" s="230"/>
      <c r="C90" s="230"/>
      <c r="D90" s="230"/>
      <c r="E90" s="230"/>
      <c r="M90" s="223"/>
      <c r="N90" s="223"/>
      <c r="O90" s="223"/>
      <c r="P90" s="223"/>
      <c r="Q90" s="223"/>
    </row>
    <row r="91" spans="1:17" s="39" customFormat="1" ht="19.5" customHeight="1">
      <c r="A91" s="33"/>
      <c r="B91" s="34"/>
      <c r="C91" s="33"/>
      <c r="D91" s="99"/>
      <c r="M91" s="223"/>
      <c r="N91" s="223"/>
      <c r="O91" s="223"/>
      <c r="P91" s="223"/>
      <c r="Q91" s="223"/>
    </row>
    <row r="92" spans="13:17" ht="3" customHeight="1">
      <c r="M92" s="223"/>
      <c r="N92" s="223"/>
      <c r="O92" s="223"/>
      <c r="P92" s="223"/>
      <c r="Q92" s="223"/>
    </row>
  </sheetData>
  <sheetProtection/>
  <mergeCells count="31">
    <mergeCell ref="A90:E90"/>
    <mergeCell ref="I87:K87"/>
    <mergeCell ref="J5:J6"/>
    <mergeCell ref="A7:B7"/>
    <mergeCell ref="D3:D6"/>
    <mergeCell ref="A79:L79"/>
    <mergeCell ref="A85:G85"/>
    <mergeCell ref="K5:K6"/>
    <mergeCell ref="A88:B88"/>
    <mergeCell ref="I84:K84"/>
    <mergeCell ref="C25:C26"/>
    <mergeCell ref="A82:G82"/>
    <mergeCell ref="E3:E6"/>
    <mergeCell ref="C3:C6"/>
    <mergeCell ref="A3:B6"/>
    <mergeCell ref="I5:I6"/>
    <mergeCell ref="I88:K88"/>
    <mergeCell ref="N79:Q92"/>
    <mergeCell ref="I80:K80"/>
    <mergeCell ref="I81:K81"/>
    <mergeCell ref="I86:K86"/>
    <mergeCell ref="I89:K89"/>
    <mergeCell ref="L5:M5"/>
    <mergeCell ref="M79:M92"/>
    <mergeCell ref="A2:L2"/>
    <mergeCell ref="G3:M3"/>
    <mergeCell ref="G4:G6"/>
    <mergeCell ref="H4:M4"/>
    <mergeCell ref="H5:H6"/>
    <mergeCell ref="I83:K83"/>
    <mergeCell ref="F3:F6"/>
  </mergeCells>
  <printOptions/>
  <pageMargins left="0.76" right="0.31496062992125984" top="0.44" bottom="0.3937007874015748" header="0.1968503937007874" footer="0.1968503937007874"/>
  <pageSetup horizontalDpi="600" verticalDpi="600" orientation="portrait" paperSize="9" scale="63" r:id="rId1"/>
  <rowBreaks count="1" manualBreakCount="1">
    <brk id="51" max="8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zoomScale="85" zoomScaleSheetLayoutView="85" zoomScalePageLayoutView="0" workbookViewId="0" topLeftCell="B1">
      <pane ySplit="6" topLeftCell="A13" activePane="bottomLeft" state="frozen"/>
      <selection pane="topLeft" activeCell="B1" sqref="B1"/>
      <selection pane="bottomLeft" activeCell="H24" sqref="H24"/>
    </sheetView>
  </sheetViews>
  <sheetFormatPr defaultColWidth="0.875" defaultRowHeight="12.75"/>
  <cols>
    <col min="1" max="1" width="7.75390625" style="33" hidden="1" customWidth="1"/>
    <col min="2" max="2" width="33.375" style="33" customWidth="1"/>
    <col min="3" max="3" width="7.625" style="33" customWidth="1"/>
    <col min="4" max="4" width="6.625" style="99" customWidth="1"/>
    <col min="5" max="5" width="6.75390625" style="33" customWidth="1"/>
    <col min="6" max="6" width="7.125" style="33" customWidth="1"/>
    <col min="7" max="7" width="15.00390625" style="33" customWidth="1"/>
    <col min="8" max="8" width="12.75390625" style="33" customWidth="1"/>
    <col min="9" max="9" width="13.125" style="33" customWidth="1"/>
    <col min="10" max="11" width="8.75390625" style="33" customWidth="1"/>
    <col min="12" max="12" width="11.75390625" style="33" customWidth="1"/>
    <col min="13" max="13" width="10.875" style="33" customWidth="1"/>
    <col min="14" max="15" width="15.125" style="33" customWidth="1"/>
    <col min="16" max="16384" width="0.875" style="33" customWidth="1"/>
  </cols>
  <sheetData>
    <row r="1" ht="20.25" customHeight="1">
      <c r="M1" s="34" t="s">
        <v>113</v>
      </c>
    </row>
    <row r="2" spans="1:12" s="35" customFormat="1" ht="18.75" customHeight="1">
      <c r="A2" s="219" t="s">
        <v>213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3" ht="18" customHeight="1">
      <c r="A3" s="220" t="s">
        <v>0</v>
      </c>
      <c r="B3" s="220"/>
      <c r="C3" s="220" t="s">
        <v>88</v>
      </c>
      <c r="D3" s="232" t="s">
        <v>201</v>
      </c>
      <c r="E3" s="220" t="s">
        <v>85</v>
      </c>
      <c r="F3" s="225" t="s">
        <v>180</v>
      </c>
      <c r="G3" s="220" t="s">
        <v>119</v>
      </c>
      <c r="H3" s="221"/>
      <c r="I3" s="221"/>
      <c r="J3" s="221"/>
      <c r="K3" s="221"/>
      <c r="L3" s="221"/>
      <c r="M3" s="221"/>
    </row>
    <row r="4" spans="1:13" s="36" customFormat="1" ht="13.5" customHeight="1">
      <c r="A4" s="220"/>
      <c r="B4" s="220"/>
      <c r="C4" s="220"/>
      <c r="D4" s="233"/>
      <c r="E4" s="229"/>
      <c r="F4" s="225"/>
      <c r="G4" s="220" t="s">
        <v>120</v>
      </c>
      <c r="H4" s="220" t="s">
        <v>5</v>
      </c>
      <c r="I4" s="221"/>
      <c r="J4" s="221"/>
      <c r="K4" s="221"/>
      <c r="L4" s="221"/>
      <c r="M4" s="221"/>
    </row>
    <row r="5" spans="1:13" s="36" customFormat="1" ht="66.75" customHeight="1">
      <c r="A5" s="221"/>
      <c r="B5" s="221"/>
      <c r="C5" s="221"/>
      <c r="D5" s="233"/>
      <c r="E5" s="229"/>
      <c r="F5" s="225"/>
      <c r="G5" s="221"/>
      <c r="H5" s="220" t="s">
        <v>121</v>
      </c>
      <c r="I5" s="220" t="s">
        <v>122</v>
      </c>
      <c r="J5" s="220" t="s">
        <v>123</v>
      </c>
      <c r="K5" s="220" t="s">
        <v>124</v>
      </c>
      <c r="L5" s="220" t="s">
        <v>125</v>
      </c>
      <c r="M5" s="220"/>
    </row>
    <row r="6" spans="1:13" s="36" customFormat="1" ht="96" customHeight="1">
      <c r="A6" s="221"/>
      <c r="B6" s="221"/>
      <c r="C6" s="221"/>
      <c r="D6" s="234"/>
      <c r="E6" s="229"/>
      <c r="F6" s="225"/>
      <c r="G6" s="221"/>
      <c r="H6" s="221"/>
      <c r="I6" s="220"/>
      <c r="J6" s="220"/>
      <c r="K6" s="220"/>
      <c r="L6" s="37" t="s">
        <v>120</v>
      </c>
      <c r="M6" s="37" t="s">
        <v>126</v>
      </c>
    </row>
    <row r="7" spans="1:13" ht="14.25" customHeight="1">
      <c r="A7" s="231">
        <v>1</v>
      </c>
      <c r="B7" s="231"/>
      <c r="C7" s="38">
        <v>2</v>
      </c>
      <c r="D7" s="101"/>
      <c r="E7" s="38">
        <v>3</v>
      </c>
      <c r="F7" s="38">
        <v>4</v>
      </c>
      <c r="G7" s="38">
        <v>5</v>
      </c>
      <c r="H7" s="38">
        <v>6</v>
      </c>
      <c r="I7" s="69">
        <v>7</v>
      </c>
      <c r="J7" s="38">
        <v>8</v>
      </c>
      <c r="K7" s="38">
        <v>9</v>
      </c>
      <c r="L7" s="38">
        <v>10</v>
      </c>
      <c r="M7" s="70">
        <v>11</v>
      </c>
    </row>
    <row r="8" spans="1:13" s="39" customFormat="1" ht="14.25" customHeight="1">
      <c r="A8" s="71"/>
      <c r="B8" s="72" t="s">
        <v>127</v>
      </c>
      <c r="C8" s="51">
        <v>100</v>
      </c>
      <c r="D8" s="102"/>
      <c r="E8" s="57" t="s">
        <v>22</v>
      </c>
      <c r="F8" s="57"/>
      <c r="G8" s="73">
        <f>H8+I8+L8</f>
        <v>15354791</v>
      </c>
      <c r="H8" s="73">
        <f>H11</f>
        <v>14726648</v>
      </c>
      <c r="I8" s="73">
        <f>I14</f>
        <v>305919</v>
      </c>
      <c r="J8" s="73">
        <f>J14</f>
        <v>0</v>
      </c>
      <c r="K8" s="73">
        <f>K10</f>
        <v>0</v>
      </c>
      <c r="L8" s="73">
        <f>L10+L11+L12+L15</f>
        <v>322224</v>
      </c>
      <c r="M8" s="73"/>
    </row>
    <row r="9" spans="1:13" s="39" customFormat="1" ht="14.25" customHeight="1">
      <c r="A9" s="71"/>
      <c r="B9" s="74" t="s">
        <v>5</v>
      </c>
      <c r="C9" s="37"/>
      <c r="D9" s="103"/>
      <c r="E9" s="59"/>
      <c r="F9" s="59"/>
      <c r="G9" s="75"/>
      <c r="H9" s="55"/>
      <c r="I9" s="55"/>
      <c r="J9" s="55"/>
      <c r="K9" s="55"/>
      <c r="L9" s="55"/>
      <c r="M9" s="76"/>
    </row>
    <row r="10" spans="1:13" s="39" customFormat="1" ht="13.5" customHeight="1">
      <c r="A10" s="71"/>
      <c r="B10" s="74" t="s">
        <v>128</v>
      </c>
      <c r="C10" s="37">
        <v>110</v>
      </c>
      <c r="D10" s="103"/>
      <c r="E10" s="59">
        <v>121</v>
      </c>
      <c r="F10" s="59"/>
      <c r="G10" s="94">
        <f>L10</f>
        <v>10224</v>
      </c>
      <c r="H10" s="55" t="s">
        <v>22</v>
      </c>
      <c r="I10" s="55" t="s">
        <v>22</v>
      </c>
      <c r="J10" s="55" t="s">
        <v>22</v>
      </c>
      <c r="K10" s="55"/>
      <c r="L10" s="75">
        <v>10224</v>
      </c>
      <c r="M10" s="55" t="s">
        <v>22</v>
      </c>
    </row>
    <row r="11" spans="1:13" s="39" customFormat="1" ht="15.75" customHeight="1">
      <c r="A11" s="71"/>
      <c r="B11" s="74" t="s">
        <v>143</v>
      </c>
      <c r="C11" s="37">
        <v>120</v>
      </c>
      <c r="D11" s="103"/>
      <c r="E11" s="59">
        <v>131</v>
      </c>
      <c r="F11" s="59"/>
      <c r="G11" s="94">
        <f>H11+L11</f>
        <v>14961648</v>
      </c>
      <c r="H11" s="77">
        <v>14726648</v>
      </c>
      <c r="I11" s="55" t="s">
        <v>22</v>
      </c>
      <c r="J11" s="55" t="s">
        <v>22</v>
      </c>
      <c r="K11" s="78" t="s">
        <v>22</v>
      </c>
      <c r="L11" s="75">
        <v>235000</v>
      </c>
      <c r="M11" s="78" t="s">
        <v>22</v>
      </c>
    </row>
    <row r="12" spans="1:13" s="39" customFormat="1" ht="26.25" customHeight="1">
      <c r="A12" s="71"/>
      <c r="B12" s="74" t="s">
        <v>144</v>
      </c>
      <c r="C12" s="40">
        <v>130</v>
      </c>
      <c r="D12" s="104"/>
      <c r="E12" s="60">
        <v>135</v>
      </c>
      <c r="F12" s="60"/>
      <c r="G12" s="94">
        <f>L12</f>
        <v>65000</v>
      </c>
      <c r="H12" s="78" t="s">
        <v>22</v>
      </c>
      <c r="I12" s="78" t="s">
        <v>22</v>
      </c>
      <c r="J12" s="78" t="s">
        <v>22</v>
      </c>
      <c r="K12" s="78" t="s">
        <v>22</v>
      </c>
      <c r="L12" s="75">
        <v>65000</v>
      </c>
      <c r="M12" s="78" t="s">
        <v>22</v>
      </c>
    </row>
    <row r="13" spans="1:13" s="39" customFormat="1" ht="65.25" customHeight="1">
      <c r="A13" s="71"/>
      <c r="B13" s="74" t="s">
        <v>145</v>
      </c>
      <c r="C13" s="40">
        <v>140</v>
      </c>
      <c r="D13" s="104"/>
      <c r="E13" s="60">
        <v>150</v>
      </c>
      <c r="F13" s="60"/>
      <c r="G13" s="95"/>
      <c r="H13" s="77" t="s">
        <v>22</v>
      </c>
      <c r="I13" s="78" t="s">
        <v>22</v>
      </c>
      <c r="J13" s="78" t="s">
        <v>22</v>
      </c>
      <c r="K13" s="78" t="s">
        <v>22</v>
      </c>
      <c r="L13" s="78" t="s">
        <v>22</v>
      </c>
      <c r="M13" s="78" t="s">
        <v>22</v>
      </c>
    </row>
    <row r="14" spans="1:13" s="39" customFormat="1" ht="27" customHeight="1">
      <c r="A14" s="71"/>
      <c r="B14" s="92" t="s">
        <v>146</v>
      </c>
      <c r="C14" s="93">
        <v>150</v>
      </c>
      <c r="D14" s="105"/>
      <c r="E14" s="60">
        <v>183</v>
      </c>
      <c r="F14" s="60"/>
      <c r="G14" s="95">
        <f>H14+I14+J14</f>
        <v>305919</v>
      </c>
      <c r="H14" s="77"/>
      <c r="I14" s="77">
        <v>305919</v>
      </c>
      <c r="J14" s="77"/>
      <c r="K14" s="78" t="s">
        <v>22</v>
      </c>
      <c r="L14" s="78" t="s">
        <v>22</v>
      </c>
      <c r="M14" s="78" t="s">
        <v>22</v>
      </c>
    </row>
    <row r="15" spans="1:13" s="39" customFormat="1" ht="15.75" customHeight="1">
      <c r="A15" s="71"/>
      <c r="B15" s="74" t="s">
        <v>147</v>
      </c>
      <c r="C15" s="37">
        <v>160</v>
      </c>
      <c r="D15" s="103"/>
      <c r="E15" s="59">
        <v>189</v>
      </c>
      <c r="F15" s="59"/>
      <c r="G15" s="95">
        <f>L15</f>
        <v>12000</v>
      </c>
      <c r="H15" s="55" t="s">
        <v>22</v>
      </c>
      <c r="I15" s="55" t="s">
        <v>22</v>
      </c>
      <c r="J15" s="55" t="s">
        <v>22</v>
      </c>
      <c r="K15" s="55" t="s">
        <v>22</v>
      </c>
      <c r="L15" s="75">
        <v>12000</v>
      </c>
      <c r="M15" s="79"/>
    </row>
    <row r="16" spans="1:13" s="39" customFormat="1" ht="15.75" customHeight="1">
      <c r="A16" s="71"/>
      <c r="B16" s="74" t="s">
        <v>148</v>
      </c>
      <c r="C16" s="37">
        <v>180</v>
      </c>
      <c r="D16" s="103"/>
      <c r="E16" s="37" t="s">
        <v>22</v>
      </c>
      <c r="F16" s="37"/>
      <c r="G16" s="80" t="s">
        <v>22</v>
      </c>
      <c r="H16" s="80" t="s">
        <v>22</v>
      </c>
      <c r="I16" s="80" t="s">
        <v>22</v>
      </c>
      <c r="J16" s="80" t="s">
        <v>22</v>
      </c>
      <c r="K16" s="80" t="s">
        <v>22</v>
      </c>
      <c r="L16" s="55"/>
      <c r="M16" s="81" t="s">
        <v>22</v>
      </c>
    </row>
    <row r="17" spans="1:13" s="41" customFormat="1" ht="16.5" customHeight="1">
      <c r="A17" s="82"/>
      <c r="B17" s="72" t="s">
        <v>149</v>
      </c>
      <c r="C17" s="50">
        <v>200</v>
      </c>
      <c r="D17" s="106"/>
      <c r="E17" s="61" t="s">
        <v>22</v>
      </c>
      <c r="F17" s="61"/>
      <c r="G17" s="83">
        <f>H17+I17+L17</f>
        <v>15223991</v>
      </c>
      <c r="H17" s="83">
        <f>H18+H33+H53</f>
        <v>14595848</v>
      </c>
      <c r="I17" s="83">
        <f>I18+I29+I33+I39+I40+I53</f>
        <v>305919</v>
      </c>
      <c r="J17" s="84"/>
      <c r="K17" s="84"/>
      <c r="L17" s="83">
        <f>L18+L29+L33+L39+L40+L53</f>
        <v>322224</v>
      </c>
      <c r="M17" s="83">
        <f>M18+M29+M33+M39+M40</f>
        <v>0</v>
      </c>
    </row>
    <row r="18" spans="1:13" s="39" customFormat="1" ht="26.25" customHeight="1">
      <c r="A18" s="71"/>
      <c r="B18" s="74" t="s">
        <v>150</v>
      </c>
      <c r="C18" s="37">
        <v>210</v>
      </c>
      <c r="D18" s="103"/>
      <c r="E18" s="59">
        <v>100</v>
      </c>
      <c r="F18" s="59"/>
      <c r="G18" s="75">
        <f>SUM(G21:G29)</f>
        <v>9505156</v>
      </c>
      <c r="H18" s="75">
        <f>SUM(H21:H29)</f>
        <v>9416967</v>
      </c>
      <c r="I18" s="75">
        <f>SUM(I21:I28)</f>
        <v>88189</v>
      </c>
      <c r="J18" s="55"/>
      <c r="K18" s="55"/>
      <c r="L18" s="75"/>
      <c r="M18" s="76"/>
    </row>
    <row r="19" spans="1:13" s="39" customFormat="1" ht="26.25" customHeight="1">
      <c r="A19" s="71"/>
      <c r="B19" s="74" t="s">
        <v>183</v>
      </c>
      <c r="C19" s="37">
        <v>211</v>
      </c>
      <c r="D19" s="103"/>
      <c r="E19" s="59">
        <v>110</v>
      </c>
      <c r="F19" s="59"/>
      <c r="G19" s="66">
        <f>G21+G23+G24+G22</f>
        <v>9333341</v>
      </c>
      <c r="H19" s="66">
        <f aca="true" t="shared" si="0" ref="H19:M19">H21+H23+H24+H22+H25</f>
        <v>9264367</v>
      </c>
      <c r="I19" s="66">
        <f t="shared" si="0"/>
        <v>68974</v>
      </c>
      <c r="J19" s="66">
        <f t="shared" si="0"/>
        <v>0</v>
      </c>
      <c r="K19" s="66">
        <f t="shared" si="0"/>
        <v>0</v>
      </c>
      <c r="L19" s="66">
        <f t="shared" si="0"/>
        <v>0</v>
      </c>
      <c r="M19" s="66">
        <f t="shared" si="0"/>
        <v>0</v>
      </c>
    </row>
    <row r="20" spans="1:13" s="39" customFormat="1" ht="14.25" customHeight="1">
      <c r="A20" s="71"/>
      <c r="B20" s="74" t="s">
        <v>115</v>
      </c>
      <c r="C20" s="37"/>
      <c r="D20" s="103"/>
      <c r="E20" s="59"/>
      <c r="F20" s="59"/>
      <c r="G20" s="55"/>
      <c r="H20" s="55"/>
      <c r="I20" s="55"/>
      <c r="J20" s="55"/>
      <c r="K20" s="55"/>
      <c r="L20" s="75"/>
      <c r="M20" s="76"/>
    </row>
    <row r="21" spans="1:13" s="39" customFormat="1" ht="16.5" customHeight="1">
      <c r="A21" s="71"/>
      <c r="B21" s="74" t="s">
        <v>23</v>
      </c>
      <c r="C21" s="37"/>
      <c r="D21" s="103" t="s">
        <v>202</v>
      </c>
      <c r="E21" s="59">
        <v>111</v>
      </c>
      <c r="F21" s="59">
        <v>211</v>
      </c>
      <c r="G21" s="94">
        <f aca="true" t="shared" si="1" ref="G21:G29">H21+I21+L21</f>
        <v>1089575</v>
      </c>
      <c r="H21" s="75">
        <f>1190035-100460</f>
        <v>1089575</v>
      </c>
      <c r="I21" s="75"/>
      <c r="J21" s="55"/>
      <c r="K21" s="55"/>
      <c r="L21" s="75"/>
      <c r="M21" s="76"/>
    </row>
    <row r="22" spans="1:13" s="39" customFormat="1" ht="16.5" customHeight="1">
      <c r="A22" s="71"/>
      <c r="B22" s="74" t="s">
        <v>23</v>
      </c>
      <c r="C22" s="37"/>
      <c r="D22" s="103" t="s">
        <v>203</v>
      </c>
      <c r="E22" s="59">
        <v>111</v>
      </c>
      <c r="F22" s="59">
        <v>211</v>
      </c>
      <c r="G22" s="94">
        <f t="shared" si="1"/>
        <v>6078890</v>
      </c>
      <c r="H22" s="75">
        <f>5852661+173254</f>
        <v>6025915</v>
      </c>
      <c r="I22" s="75">
        <v>52975</v>
      </c>
      <c r="J22" s="55"/>
      <c r="K22" s="55"/>
      <c r="L22" s="75"/>
      <c r="M22" s="76"/>
    </row>
    <row r="23" spans="1:13" s="39" customFormat="1" ht="27" customHeight="1">
      <c r="A23" s="71"/>
      <c r="B23" s="74" t="s">
        <v>37</v>
      </c>
      <c r="C23" s="37"/>
      <c r="D23" s="103" t="s">
        <v>202</v>
      </c>
      <c r="E23" s="59">
        <v>119</v>
      </c>
      <c r="F23" s="59">
        <v>213</v>
      </c>
      <c r="G23" s="94">
        <f t="shared" si="1"/>
        <v>329050</v>
      </c>
      <c r="H23" s="75">
        <f>359390-30340</f>
        <v>329050</v>
      </c>
      <c r="I23" s="75"/>
      <c r="J23" s="55"/>
      <c r="K23" s="55"/>
      <c r="L23" s="75"/>
      <c r="M23" s="76"/>
    </row>
    <row r="24" spans="1:13" s="39" customFormat="1" ht="27" customHeight="1">
      <c r="A24" s="71"/>
      <c r="B24" s="74" t="s">
        <v>37</v>
      </c>
      <c r="C24" s="90"/>
      <c r="D24" s="100" t="s">
        <v>203</v>
      </c>
      <c r="E24" s="111">
        <v>119</v>
      </c>
      <c r="F24" s="59">
        <v>213</v>
      </c>
      <c r="G24" s="94">
        <f t="shared" si="1"/>
        <v>1835826</v>
      </c>
      <c r="H24" s="75">
        <f>1767504+52323</f>
        <v>1819827</v>
      </c>
      <c r="I24" s="75">
        <v>15999</v>
      </c>
      <c r="J24" s="55"/>
      <c r="K24" s="55"/>
      <c r="L24" s="75"/>
      <c r="M24" s="76"/>
    </row>
    <row r="25" spans="1:13" s="39" customFormat="1" ht="27" customHeight="1">
      <c r="A25" s="71"/>
      <c r="B25" s="74" t="s">
        <v>37</v>
      </c>
      <c r="C25" s="90"/>
      <c r="D25" s="100" t="s">
        <v>204</v>
      </c>
      <c r="E25" s="111">
        <v>119</v>
      </c>
      <c r="F25" s="59">
        <v>213</v>
      </c>
      <c r="G25" s="94">
        <f t="shared" si="1"/>
        <v>0</v>
      </c>
      <c r="H25" s="75"/>
      <c r="I25" s="75"/>
      <c r="J25" s="55"/>
      <c r="K25" s="55"/>
      <c r="L25" s="75"/>
      <c r="M25" s="76"/>
    </row>
    <row r="26" spans="1:13" s="39" customFormat="1" ht="16.5" customHeight="1">
      <c r="A26" s="71"/>
      <c r="B26" s="97" t="s">
        <v>189</v>
      </c>
      <c r="C26" s="227"/>
      <c r="D26" s="103" t="s">
        <v>202</v>
      </c>
      <c r="E26" s="60">
        <v>112</v>
      </c>
      <c r="F26" s="59">
        <v>212</v>
      </c>
      <c r="G26" s="94">
        <f t="shared" si="1"/>
        <v>0</v>
      </c>
      <c r="H26" s="75"/>
      <c r="I26" s="75"/>
      <c r="J26" s="55"/>
      <c r="K26" s="55"/>
      <c r="L26" s="75"/>
      <c r="M26" s="76"/>
    </row>
    <row r="27" spans="1:13" s="39" customFormat="1" ht="16.5" customHeight="1">
      <c r="A27" s="71"/>
      <c r="B27" s="97" t="s">
        <v>189</v>
      </c>
      <c r="C27" s="228"/>
      <c r="D27" s="103" t="s">
        <v>205</v>
      </c>
      <c r="E27" s="113">
        <v>112</v>
      </c>
      <c r="F27" s="113">
        <v>296</v>
      </c>
      <c r="G27" s="94">
        <f t="shared" si="1"/>
        <v>19215</v>
      </c>
      <c r="H27" s="113"/>
      <c r="I27" s="113">
        <v>19215</v>
      </c>
      <c r="J27" s="55"/>
      <c r="K27" s="55"/>
      <c r="L27" s="75"/>
      <c r="M27" s="76"/>
    </row>
    <row r="28" spans="1:13" s="39" customFormat="1" ht="16.5" customHeight="1">
      <c r="A28" s="71"/>
      <c r="B28" s="97" t="s">
        <v>189</v>
      </c>
      <c r="C28" s="98"/>
      <c r="D28" s="103" t="s">
        <v>204</v>
      </c>
      <c r="E28" s="113">
        <v>112</v>
      </c>
      <c r="F28" s="113">
        <v>212</v>
      </c>
      <c r="G28" s="94">
        <f t="shared" si="1"/>
        <v>152600</v>
      </c>
      <c r="H28" s="113">
        <v>152600</v>
      </c>
      <c r="I28" s="113"/>
      <c r="J28" s="55"/>
      <c r="K28" s="55"/>
      <c r="L28" s="75"/>
      <c r="M28" s="76"/>
    </row>
    <row r="29" spans="1:13" s="39" customFormat="1" ht="27" customHeight="1">
      <c r="A29" s="71"/>
      <c r="B29" s="74" t="s">
        <v>151</v>
      </c>
      <c r="C29" s="37">
        <v>220</v>
      </c>
      <c r="D29" s="103"/>
      <c r="E29" s="59">
        <v>300</v>
      </c>
      <c r="F29" s="59"/>
      <c r="G29" s="94">
        <f t="shared" si="1"/>
        <v>0</v>
      </c>
      <c r="H29" s="55"/>
      <c r="I29" s="75"/>
      <c r="J29" s="55"/>
      <c r="K29" s="55"/>
      <c r="L29" s="55"/>
      <c r="M29" s="76"/>
    </row>
    <row r="30" spans="1:13" s="39" customFormat="1" ht="14.25" customHeight="1">
      <c r="A30" s="71"/>
      <c r="B30" s="74" t="s">
        <v>152</v>
      </c>
      <c r="C30" s="37"/>
      <c r="D30" s="103"/>
      <c r="E30" s="59"/>
      <c r="F30" s="59"/>
      <c r="G30" s="55"/>
      <c r="H30" s="55"/>
      <c r="I30" s="55"/>
      <c r="J30" s="55"/>
      <c r="K30" s="55"/>
      <c r="L30" s="55"/>
      <c r="M30" s="76"/>
    </row>
    <row r="31" spans="1:13" s="39" customFormat="1" ht="27.75" customHeight="1">
      <c r="A31" s="71"/>
      <c r="B31" s="74" t="s">
        <v>30</v>
      </c>
      <c r="C31" s="37"/>
      <c r="D31" s="103"/>
      <c r="E31" s="59"/>
      <c r="F31" s="59"/>
      <c r="G31" s="55"/>
      <c r="H31" s="55"/>
      <c r="I31" s="55"/>
      <c r="J31" s="55"/>
      <c r="K31" s="55"/>
      <c r="L31" s="55"/>
      <c r="M31" s="76"/>
    </row>
    <row r="32" spans="1:13" s="39" customFormat="1" ht="36.75" customHeight="1">
      <c r="A32" s="71"/>
      <c r="B32" s="74" t="s">
        <v>31</v>
      </c>
      <c r="C32" s="37"/>
      <c r="D32" s="103"/>
      <c r="E32" s="59"/>
      <c r="F32" s="59"/>
      <c r="G32" s="55"/>
      <c r="H32" s="55"/>
      <c r="I32" s="55"/>
      <c r="J32" s="55"/>
      <c r="K32" s="55"/>
      <c r="L32" s="55"/>
      <c r="M32" s="76"/>
    </row>
    <row r="33" spans="1:13" s="39" customFormat="1" ht="27" customHeight="1">
      <c r="A33" s="71"/>
      <c r="B33" s="56" t="s">
        <v>153</v>
      </c>
      <c r="C33" s="51">
        <v>230</v>
      </c>
      <c r="D33" s="102"/>
      <c r="E33" s="57">
        <v>800</v>
      </c>
      <c r="F33" s="57"/>
      <c r="G33" s="83">
        <f>G35+G36+G37</f>
        <v>477763</v>
      </c>
      <c r="H33" s="83">
        <f>H35+H36</f>
        <v>477763</v>
      </c>
      <c r="I33" s="83">
        <f>I35+I36+I37</f>
        <v>0</v>
      </c>
      <c r="J33" s="84"/>
      <c r="K33" s="84"/>
      <c r="L33" s="83">
        <f>L35+L37</f>
        <v>0</v>
      </c>
      <c r="M33" s="58"/>
    </row>
    <row r="34" spans="1:13" s="39" customFormat="1" ht="14.25" customHeight="1">
      <c r="A34" s="71"/>
      <c r="B34" s="74" t="s">
        <v>115</v>
      </c>
      <c r="C34" s="37"/>
      <c r="D34" s="103"/>
      <c r="E34" s="59"/>
      <c r="F34" s="59"/>
      <c r="G34" s="55"/>
      <c r="H34" s="55"/>
      <c r="I34" s="55"/>
      <c r="J34" s="55"/>
      <c r="K34" s="55"/>
      <c r="L34" s="55"/>
      <c r="M34" s="76"/>
    </row>
    <row r="35" spans="1:13" s="39" customFormat="1" ht="25.5" customHeight="1">
      <c r="A35" s="71"/>
      <c r="B35" s="74" t="s">
        <v>155</v>
      </c>
      <c r="C35" s="37"/>
      <c r="D35" s="103" t="s">
        <v>203</v>
      </c>
      <c r="E35" s="59">
        <v>851</v>
      </c>
      <c r="F35" s="59">
        <v>291</v>
      </c>
      <c r="G35" s="94">
        <f>H35+L35</f>
        <v>469219</v>
      </c>
      <c r="H35" s="75">
        <v>469219</v>
      </c>
      <c r="I35" s="55"/>
      <c r="J35" s="55"/>
      <c r="K35" s="55"/>
      <c r="L35" s="55"/>
      <c r="M35" s="76"/>
    </row>
    <row r="36" spans="1:13" s="39" customFormat="1" ht="15" customHeight="1">
      <c r="A36" s="71"/>
      <c r="B36" s="74" t="s">
        <v>156</v>
      </c>
      <c r="C36" s="37"/>
      <c r="D36" s="103" t="s">
        <v>203</v>
      </c>
      <c r="E36" s="59">
        <v>852</v>
      </c>
      <c r="F36" s="59">
        <v>291</v>
      </c>
      <c r="G36" s="94">
        <f>H36</f>
        <v>8544</v>
      </c>
      <c r="H36" s="75">
        <v>8544</v>
      </c>
      <c r="I36" s="55"/>
      <c r="J36" s="55"/>
      <c r="K36" s="55"/>
      <c r="L36" s="55"/>
      <c r="M36" s="76"/>
    </row>
    <row r="37" spans="1:13" s="39" customFormat="1" ht="13.5" customHeight="1">
      <c r="A37" s="71"/>
      <c r="B37" s="74" t="s">
        <v>157</v>
      </c>
      <c r="C37" s="37"/>
      <c r="D37" s="103" t="s">
        <v>203</v>
      </c>
      <c r="E37" s="59">
        <v>853</v>
      </c>
      <c r="F37" s="59">
        <v>291</v>
      </c>
      <c r="G37" s="94">
        <f>L37+I37+H37</f>
        <v>0</v>
      </c>
      <c r="H37" s="75"/>
      <c r="I37" s="75"/>
      <c r="J37" s="55"/>
      <c r="K37" s="55"/>
      <c r="L37" s="66"/>
      <c r="M37" s="76"/>
    </row>
    <row r="38" spans="1:13" s="39" customFormat="1" ht="13.5" customHeight="1">
      <c r="A38" s="71"/>
      <c r="B38" s="74" t="s">
        <v>1</v>
      </c>
      <c r="C38" s="37"/>
      <c r="D38" s="103"/>
      <c r="E38" s="59"/>
      <c r="F38" s="59"/>
      <c r="G38" s="96"/>
      <c r="H38" s="55"/>
      <c r="I38" s="55"/>
      <c r="J38" s="55"/>
      <c r="K38" s="55"/>
      <c r="L38" s="55"/>
      <c r="M38" s="76"/>
    </row>
    <row r="39" spans="1:13" s="39" customFormat="1" ht="25.5" customHeight="1">
      <c r="A39" s="71"/>
      <c r="B39" s="74" t="s">
        <v>154</v>
      </c>
      <c r="C39" s="37">
        <v>240</v>
      </c>
      <c r="D39" s="103"/>
      <c r="E39" s="59">
        <v>600</v>
      </c>
      <c r="F39" s="59"/>
      <c r="G39" s="94">
        <f>H39+L39</f>
        <v>0</v>
      </c>
      <c r="H39" s="55"/>
      <c r="I39" s="55"/>
      <c r="J39" s="55"/>
      <c r="K39" s="55"/>
      <c r="L39" s="75"/>
      <c r="M39" s="85"/>
    </row>
    <row r="40" spans="1:13" s="39" customFormat="1" ht="25.5" customHeight="1">
      <c r="A40" s="71"/>
      <c r="B40" s="63" t="s">
        <v>158</v>
      </c>
      <c r="C40" s="64">
        <v>250</v>
      </c>
      <c r="D40" s="107"/>
      <c r="E40" s="65">
        <v>200</v>
      </c>
      <c r="F40" s="65"/>
      <c r="G40" s="66">
        <f>H40+I40+L40</f>
        <v>0</v>
      </c>
      <c r="H40" s="66">
        <f>H42+H43+H44+H46+H47+H48+H50+H51</f>
        <v>0</v>
      </c>
      <c r="I40" s="66">
        <f>I42+I43+I44+I46+I47+I48+I50+I51</f>
        <v>0</v>
      </c>
      <c r="J40" s="67"/>
      <c r="K40" s="67"/>
      <c r="L40" s="66">
        <f>L42+L43+L44+L46+L47+L48+L50+L51</f>
        <v>0</v>
      </c>
      <c r="M40" s="68"/>
    </row>
    <row r="41" spans="1:13" s="39" customFormat="1" ht="14.25" customHeight="1">
      <c r="A41" s="71"/>
      <c r="B41" s="63" t="s">
        <v>5</v>
      </c>
      <c r="C41" s="64"/>
      <c r="D41" s="107"/>
      <c r="E41" s="65"/>
      <c r="F41" s="65"/>
      <c r="G41" s="67"/>
      <c r="H41" s="67"/>
      <c r="I41" s="67"/>
      <c r="J41" s="67"/>
      <c r="K41" s="67"/>
      <c r="L41" s="67"/>
      <c r="M41" s="68"/>
    </row>
    <row r="42" spans="1:13" s="39" customFormat="1" ht="14.25" customHeight="1">
      <c r="A42" s="71"/>
      <c r="B42" s="63" t="s">
        <v>24</v>
      </c>
      <c r="C42" s="64"/>
      <c r="D42" s="107"/>
      <c r="E42" s="65"/>
      <c r="F42" s="65"/>
      <c r="G42" s="66"/>
      <c r="H42" s="66"/>
      <c r="I42" s="67"/>
      <c r="J42" s="67"/>
      <c r="K42" s="67"/>
      <c r="L42" s="66"/>
      <c r="M42" s="68"/>
    </row>
    <row r="43" spans="1:13" s="39" customFormat="1" ht="14.25" customHeight="1">
      <c r="A43" s="71"/>
      <c r="B43" s="63" t="s">
        <v>25</v>
      </c>
      <c r="C43" s="64"/>
      <c r="D43" s="107"/>
      <c r="E43" s="65"/>
      <c r="F43" s="65"/>
      <c r="G43" s="66"/>
      <c r="H43" s="66"/>
      <c r="I43" s="66"/>
      <c r="J43" s="67"/>
      <c r="K43" s="67"/>
      <c r="L43" s="67"/>
      <c r="M43" s="68"/>
    </row>
    <row r="44" spans="1:13" s="39" customFormat="1" ht="14.25" customHeight="1">
      <c r="A44" s="71"/>
      <c r="B44" s="63" t="s">
        <v>26</v>
      </c>
      <c r="C44" s="64"/>
      <c r="D44" s="107"/>
      <c r="E44" s="65"/>
      <c r="F44" s="65"/>
      <c r="G44" s="66"/>
      <c r="H44" s="66"/>
      <c r="I44" s="66"/>
      <c r="J44" s="67"/>
      <c r="K44" s="67"/>
      <c r="L44" s="66"/>
      <c r="M44" s="68"/>
    </row>
    <row r="45" spans="1:13" s="39" customFormat="1" ht="25.5" customHeight="1">
      <c r="A45" s="71"/>
      <c r="B45" s="63" t="s">
        <v>27</v>
      </c>
      <c r="C45" s="64"/>
      <c r="D45" s="107"/>
      <c r="E45" s="65"/>
      <c r="F45" s="65"/>
      <c r="G45" s="66"/>
      <c r="H45" s="66"/>
      <c r="I45" s="66"/>
      <c r="J45" s="67"/>
      <c r="K45" s="67"/>
      <c r="L45" s="67"/>
      <c r="M45" s="68"/>
    </row>
    <row r="46" spans="1:13" s="39" customFormat="1" ht="25.5" customHeight="1">
      <c r="A46" s="71"/>
      <c r="B46" s="63" t="s">
        <v>28</v>
      </c>
      <c r="C46" s="64"/>
      <c r="D46" s="107"/>
      <c r="E46" s="65"/>
      <c r="F46" s="65"/>
      <c r="G46" s="66"/>
      <c r="H46" s="66"/>
      <c r="I46" s="66"/>
      <c r="J46" s="67"/>
      <c r="K46" s="67"/>
      <c r="L46" s="66"/>
      <c r="M46" s="68"/>
    </row>
    <row r="47" spans="1:13" s="39" customFormat="1" ht="15" customHeight="1">
      <c r="A47" s="71"/>
      <c r="B47" s="63" t="s">
        <v>29</v>
      </c>
      <c r="C47" s="64"/>
      <c r="D47" s="107"/>
      <c r="E47" s="65"/>
      <c r="F47" s="65"/>
      <c r="G47" s="66"/>
      <c r="H47" s="66"/>
      <c r="I47" s="66"/>
      <c r="J47" s="67"/>
      <c r="K47" s="67"/>
      <c r="L47" s="66"/>
      <c r="M47" s="68"/>
    </row>
    <row r="48" spans="1:13" s="39" customFormat="1" ht="15" customHeight="1">
      <c r="A48" s="71"/>
      <c r="B48" s="63" t="s">
        <v>32</v>
      </c>
      <c r="C48" s="64"/>
      <c r="D48" s="107"/>
      <c r="E48" s="65"/>
      <c r="F48" s="65"/>
      <c r="G48" s="66"/>
      <c r="H48" s="66"/>
      <c r="I48" s="66"/>
      <c r="J48" s="67"/>
      <c r="K48" s="67"/>
      <c r="L48" s="67"/>
      <c r="M48" s="68"/>
    </row>
    <row r="49" spans="1:13" s="39" customFormat="1" ht="24" customHeight="1">
      <c r="A49" s="71"/>
      <c r="B49" s="63" t="s">
        <v>171</v>
      </c>
      <c r="C49" s="64"/>
      <c r="D49" s="107"/>
      <c r="E49" s="65"/>
      <c r="F49" s="65"/>
      <c r="G49" s="66"/>
      <c r="H49" s="66"/>
      <c r="I49" s="66"/>
      <c r="J49" s="67"/>
      <c r="K49" s="67"/>
      <c r="L49" s="67"/>
      <c r="M49" s="68"/>
    </row>
    <row r="50" spans="1:13" s="39" customFormat="1" ht="24.75" customHeight="1">
      <c r="A50" s="71"/>
      <c r="B50" s="63" t="s">
        <v>33</v>
      </c>
      <c r="C50" s="64"/>
      <c r="D50" s="107"/>
      <c r="E50" s="65"/>
      <c r="F50" s="65"/>
      <c r="G50" s="66"/>
      <c r="H50" s="67"/>
      <c r="I50" s="66"/>
      <c r="J50" s="67"/>
      <c r="K50" s="67"/>
      <c r="L50" s="66"/>
      <c r="M50" s="68"/>
    </row>
    <row r="51" spans="1:13" s="39" customFormat="1" ht="25.5" customHeight="1">
      <c r="A51" s="71"/>
      <c r="B51" s="63" t="s">
        <v>38</v>
      </c>
      <c r="C51" s="64"/>
      <c r="D51" s="107"/>
      <c r="E51" s="65"/>
      <c r="F51" s="65"/>
      <c r="G51" s="66"/>
      <c r="H51" s="66"/>
      <c r="I51" s="66"/>
      <c r="J51" s="67"/>
      <c r="K51" s="67"/>
      <c r="L51" s="66"/>
      <c r="M51" s="68"/>
    </row>
    <row r="52" spans="1:13" s="39" customFormat="1" ht="15.75" customHeight="1">
      <c r="A52" s="71"/>
      <c r="B52" s="74"/>
      <c r="C52" s="37"/>
      <c r="D52" s="103"/>
      <c r="E52" s="59"/>
      <c r="F52" s="59"/>
      <c r="G52" s="55"/>
      <c r="H52" s="55"/>
      <c r="I52" s="55"/>
      <c r="J52" s="55"/>
      <c r="K52" s="55"/>
      <c r="L52" s="55"/>
      <c r="M52" s="76"/>
    </row>
    <row r="53" spans="1:13" s="39" customFormat="1" ht="28.5" customHeight="1">
      <c r="A53" s="71"/>
      <c r="B53" s="56" t="s">
        <v>159</v>
      </c>
      <c r="C53" s="51">
        <v>260</v>
      </c>
      <c r="D53" s="102"/>
      <c r="E53" s="57"/>
      <c r="F53" s="57"/>
      <c r="G53" s="83">
        <f>G55+G56+G57+G58+G59+G60+G63+G65+G61+G66+G67+G68</f>
        <v>5241072</v>
      </c>
      <c r="H53" s="83">
        <f>SUM(H55:H69)</f>
        <v>4701118</v>
      </c>
      <c r="I53" s="83">
        <f>SUM(I55:I68)</f>
        <v>217730</v>
      </c>
      <c r="J53" s="84"/>
      <c r="K53" s="84"/>
      <c r="L53" s="83">
        <f>SUM(L55:L68)</f>
        <v>322224</v>
      </c>
      <c r="M53" s="58"/>
    </row>
    <row r="54" spans="1:13" s="39" customFormat="1" ht="14.25" customHeight="1">
      <c r="A54" s="71"/>
      <c r="B54" s="74" t="s">
        <v>5</v>
      </c>
      <c r="C54" s="37"/>
      <c r="D54" s="103"/>
      <c r="E54" s="59"/>
      <c r="F54" s="59"/>
      <c r="G54" s="55"/>
      <c r="H54" s="55"/>
      <c r="I54" s="55"/>
      <c r="J54" s="55"/>
      <c r="K54" s="55"/>
      <c r="L54" s="55"/>
      <c r="M54" s="76"/>
    </row>
    <row r="55" spans="1:13" s="39" customFormat="1" ht="14.25" customHeight="1">
      <c r="A55" s="71"/>
      <c r="B55" s="74" t="s">
        <v>24</v>
      </c>
      <c r="C55" s="37"/>
      <c r="D55" s="103" t="s">
        <v>203</v>
      </c>
      <c r="E55" s="59">
        <v>244</v>
      </c>
      <c r="F55" s="59">
        <v>221</v>
      </c>
      <c r="G55" s="94">
        <f>H55+I55</f>
        <v>49500</v>
      </c>
      <c r="H55" s="55">
        <v>49500</v>
      </c>
      <c r="I55" s="55"/>
      <c r="J55" s="55"/>
      <c r="K55" s="55"/>
      <c r="L55" s="75"/>
      <c r="M55" s="76"/>
    </row>
    <row r="56" spans="1:13" s="39" customFormat="1" ht="15.75" customHeight="1">
      <c r="A56" s="71"/>
      <c r="B56" s="74" t="s">
        <v>25</v>
      </c>
      <c r="C56" s="37"/>
      <c r="D56" s="103" t="s">
        <v>203</v>
      </c>
      <c r="E56" s="59">
        <v>244</v>
      </c>
      <c r="F56" s="59">
        <v>222</v>
      </c>
      <c r="G56" s="94">
        <f>H56+I56+L56</f>
        <v>10000</v>
      </c>
      <c r="H56" s="75">
        <v>10000</v>
      </c>
      <c r="I56" s="75"/>
      <c r="J56" s="55"/>
      <c r="K56" s="55"/>
      <c r="L56" s="55"/>
      <c r="M56" s="76"/>
    </row>
    <row r="57" spans="1:13" s="39" customFormat="1" ht="15" customHeight="1">
      <c r="A57" s="71"/>
      <c r="B57" s="74" t="s">
        <v>26</v>
      </c>
      <c r="C57" s="37"/>
      <c r="D57" s="103" t="s">
        <v>203</v>
      </c>
      <c r="E57" s="59">
        <v>244</v>
      </c>
      <c r="F57" s="59">
        <v>223</v>
      </c>
      <c r="G57" s="94">
        <f>H57+I57+L57</f>
        <v>3443948</v>
      </c>
      <c r="H57" s="75">
        <v>3378948</v>
      </c>
      <c r="I57" s="75"/>
      <c r="J57" s="55"/>
      <c r="K57" s="55"/>
      <c r="L57" s="75">
        <v>65000</v>
      </c>
      <c r="M57" s="76"/>
    </row>
    <row r="58" spans="1:13" s="39" customFormat="1" ht="24.75" customHeight="1">
      <c r="A58" s="71"/>
      <c r="B58" s="74" t="s">
        <v>27</v>
      </c>
      <c r="C58" s="37"/>
      <c r="D58" s="103" t="s">
        <v>203</v>
      </c>
      <c r="E58" s="59">
        <v>244</v>
      </c>
      <c r="F58" s="59">
        <v>224</v>
      </c>
      <c r="G58" s="94">
        <f>H58+I58+L58</f>
        <v>0</v>
      </c>
      <c r="H58" s="75"/>
      <c r="I58" s="75"/>
      <c r="J58" s="55"/>
      <c r="K58" s="55"/>
      <c r="L58" s="55"/>
      <c r="M58" s="76"/>
    </row>
    <row r="59" spans="1:13" s="39" customFormat="1" ht="28.5" customHeight="1">
      <c r="A59" s="71"/>
      <c r="B59" s="74" t="s">
        <v>28</v>
      </c>
      <c r="C59" s="37"/>
      <c r="D59" s="103" t="s">
        <v>203</v>
      </c>
      <c r="E59" s="59">
        <v>244</v>
      </c>
      <c r="F59" s="59">
        <v>225</v>
      </c>
      <c r="G59" s="94">
        <f>H59+L59</f>
        <v>352905</v>
      </c>
      <c r="H59" s="75">
        <v>342681</v>
      </c>
      <c r="I59" s="75"/>
      <c r="J59" s="55"/>
      <c r="K59" s="55"/>
      <c r="L59" s="66">
        <v>10224</v>
      </c>
      <c r="M59" s="76"/>
    </row>
    <row r="60" spans="1:13" s="39" customFormat="1" ht="15.75" customHeight="1">
      <c r="A60" s="71"/>
      <c r="B60" s="89" t="s">
        <v>29</v>
      </c>
      <c r="C60" s="90"/>
      <c r="D60" s="100" t="s">
        <v>203</v>
      </c>
      <c r="E60" s="59">
        <v>244</v>
      </c>
      <c r="F60" s="59">
        <v>226</v>
      </c>
      <c r="G60" s="94">
        <f>H60+I60+L60</f>
        <v>179952</v>
      </c>
      <c r="H60" s="75">
        <v>178852</v>
      </c>
      <c r="I60" s="75">
        <v>1100</v>
      </c>
      <c r="J60" s="55"/>
      <c r="K60" s="55"/>
      <c r="L60" s="75"/>
      <c r="M60" s="76"/>
    </row>
    <row r="61" spans="1:13" s="39" customFormat="1" ht="15.75" customHeight="1">
      <c r="A61" s="71"/>
      <c r="B61" s="89" t="s">
        <v>29</v>
      </c>
      <c r="C61" s="90"/>
      <c r="D61" s="100" t="s">
        <v>202</v>
      </c>
      <c r="E61" s="59">
        <v>244</v>
      </c>
      <c r="F61" s="59">
        <v>226</v>
      </c>
      <c r="G61" s="94">
        <f>H61+I61+L61</f>
        <v>10000</v>
      </c>
      <c r="H61" s="75">
        <v>10000</v>
      </c>
      <c r="I61" s="75"/>
      <c r="J61" s="55"/>
      <c r="K61" s="55"/>
      <c r="L61" s="75"/>
      <c r="M61" s="76"/>
    </row>
    <row r="62" spans="1:13" s="39" customFormat="1" ht="25.5" customHeight="1">
      <c r="A62" s="71"/>
      <c r="B62" s="74" t="s">
        <v>171</v>
      </c>
      <c r="C62" s="37"/>
      <c r="D62" s="103"/>
      <c r="E62" s="59"/>
      <c r="F62" s="59"/>
      <c r="G62" s="94"/>
      <c r="H62" s="75"/>
      <c r="I62" s="75"/>
      <c r="J62" s="55"/>
      <c r="K62" s="55"/>
      <c r="L62" s="55"/>
      <c r="M62" s="76"/>
    </row>
    <row r="63" spans="1:13" s="39" customFormat="1" ht="26.25" customHeight="1">
      <c r="A63" s="71"/>
      <c r="B63" s="74" t="s">
        <v>33</v>
      </c>
      <c r="C63" s="37"/>
      <c r="D63" s="103" t="s">
        <v>203</v>
      </c>
      <c r="E63" s="59">
        <v>244</v>
      </c>
      <c r="F63" s="59">
        <v>310</v>
      </c>
      <c r="G63" s="94">
        <f>H63+I63+L63</f>
        <v>122290</v>
      </c>
      <c r="H63" s="75">
        <f>42290+80000</f>
        <v>122290</v>
      </c>
      <c r="I63" s="75"/>
      <c r="J63" s="55"/>
      <c r="K63" s="55"/>
      <c r="L63" s="75"/>
      <c r="M63" s="76"/>
    </row>
    <row r="64" spans="1:13" s="39" customFormat="1" ht="26.25" customHeight="1">
      <c r="A64" s="71"/>
      <c r="B64" s="74" t="s">
        <v>33</v>
      </c>
      <c r="C64" s="37"/>
      <c r="D64" s="103" t="s">
        <v>202</v>
      </c>
      <c r="E64" s="59">
        <v>244</v>
      </c>
      <c r="F64" s="59">
        <v>310</v>
      </c>
      <c r="G64" s="94">
        <f>H64+I64+L64</f>
        <v>0</v>
      </c>
      <c r="H64" s="75"/>
      <c r="I64" s="75"/>
      <c r="J64" s="55"/>
      <c r="K64" s="55"/>
      <c r="L64" s="75"/>
      <c r="M64" s="76"/>
    </row>
    <row r="65" spans="1:13" s="39" customFormat="1" ht="24.75" customHeight="1">
      <c r="A65" s="71"/>
      <c r="B65" s="74" t="s">
        <v>38</v>
      </c>
      <c r="C65" s="37"/>
      <c r="D65" s="103" t="s">
        <v>203</v>
      </c>
      <c r="E65" s="59">
        <v>244</v>
      </c>
      <c r="F65" s="59">
        <v>340</v>
      </c>
      <c r="G65" s="94">
        <f>H65+L65+I65</f>
        <v>484027</v>
      </c>
      <c r="H65" s="75">
        <f>267691+81336</f>
        <v>349027</v>
      </c>
      <c r="I65" s="75"/>
      <c r="J65" s="55"/>
      <c r="K65" s="55"/>
      <c r="L65" s="75">
        <v>135000</v>
      </c>
      <c r="M65" s="76"/>
    </row>
    <row r="66" spans="1:13" s="39" customFormat="1" ht="24.75" customHeight="1">
      <c r="A66" s="71"/>
      <c r="B66" s="74" t="s">
        <v>38</v>
      </c>
      <c r="C66" s="37"/>
      <c r="D66" s="103" t="s">
        <v>202</v>
      </c>
      <c r="E66" s="59">
        <v>244</v>
      </c>
      <c r="F66" s="59">
        <v>340</v>
      </c>
      <c r="G66" s="94">
        <f>H66+L66+I66</f>
        <v>359820</v>
      </c>
      <c r="H66" s="75">
        <f>235850+23970</f>
        <v>259820</v>
      </c>
      <c r="I66" s="75"/>
      <c r="J66" s="55"/>
      <c r="K66" s="55"/>
      <c r="L66" s="75">
        <v>100000</v>
      </c>
      <c r="M66" s="76"/>
    </row>
    <row r="67" spans="1:13" s="39" customFormat="1" ht="24.75" customHeight="1">
      <c r="A67" s="71"/>
      <c r="B67" s="74" t="s">
        <v>38</v>
      </c>
      <c r="C67" s="37"/>
      <c r="D67" s="103" t="s">
        <v>204</v>
      </c>
      <c r="E67" s="59">
        <v>244</v>
      </c>
      <c r="F67" s="59">
        <v>340</v>
      </c>
      <c r="G67" s="94">
        <f>H67+L67+I67</f>
        <v>168300</v>
      </c>
      <c r="H67" s="75"/>
      <c r="I67" s="75">
        <f>143100+25200</f>
        <v>168300</v>
      </c>
      <c r="J67" s="55"/>
      <c r="K67" s="55"/>
      <c r="L67" s="75"/>
      <c r="M67" s="76"/>
    </row>
    <row r="68" spans="1:13" s="39" customFormat="1" ht="24.75" customHeight="1">
      <c r="A68" s="71"/>
      <c r="B68" s="74" t="s">
        <v>38</v>
      </c>
      <c r="C68" s="37"/>
      <c r="D68" s="103" t="s">
        <v>205</v>
      </c>
      <c r="E68" s="59">
        <v>244</v>
      </c>
      <c r="F68" s="59">
        <v>340</v>
      </c>
      <c r="G68" s="94">
        <f>H68+L68+I68</f>
        <v>60330</v>
      </c>
      <c r="H68" s="75"/>
      <c r="I68" s="75">
        <f>9450+38880</f>
        <v>48330</v>
      </c>
      <c r="J68" s="55"/>
      <c r="K68" s="55"/>
      <c r="L68" s="75">
        <v>12000</v>
      </c>
      <c r="M68" s="76"/>
    </row>
    <row r="69" spans="1:13" s="39" customFormat="1" ht="24.75" customHeight="1">
      <c r="A69" s="71"/>
      <c r="B69" s="74" t="s">
        <v>38</v>
      </c>
      <c r="C69" s="37"/>
      <c r="D69" s="103" t="s">
        <v>203</v>
      </c>
      <c r="E69" s="59">
        <v>244</v>
      </c>
      <c r="F69" s="59">
        <v>340</v>
      </c>
      <c r="G69" s="94">
        <f>H69+L69+I69</f>
        <v>0</v>
      </c>
      <c r="H69" s="75"/>
      <c r="I69" s="75"/>
      <c r="J69" s="55"/>
      <c r="K69" s="55"/>
      <c r="L69" s="75"/>
      <c r="M69" s="76"/>
    </row>
    <row r="70" spans="1:13" s="39" customFormat="1" ht="27.75" customHeight="1">
      <c r="A70" s="71"/>
      <c r="B70" s="74" t="s">
        <v>34</v>
      </c>
      <c r="C70" s="37">
        <v>300</v>
      </c>
      <c r="D70" s="103"/>
      <c r="E70" s="59" t="s">
        <v>22</v>
      </c>
      <c r="F70" s="59"/>
      <c r="G70" s="96"/>
      <c r="H70" s="55"/>
      <c r="I70" s="55"/>
      <c r="J70" s="55"/>
      <c r="K70" s="55"/>
      <c r="L70" s="55"/>
      <c r="M70" s="76"/>
    </row>
    <row r="71" spans="1:13" s="39" customFormat="1" ht="14.25" customHeight="1">
      <c r="A71" s="71"/>
      <c r="B71" s="74" t="s">
        <v>1</v>
      </c>
      <c r="C71" s="37"/>
      <c r="D71" s="103"/>
      <c r="E71" s="59"/>
      <c r="F71" s="59"/>
      <c r="G71" s="55"/>
      <c r="H71" s="55"/>
      <c r="I71" s="55"/>
      <c r="J71" s="55"/>
      <c r="K71" s="55"/>
      <c r="L71" s="55"/>
      <c r="M71" s="76"/>
    </row>
    <row r="72" spans="1:13" s="39" customFormat="1" ht="15" customHeight="1">
      <c r="A72" s="71"/>
      <c r="B72" s="74" t="s">
        <v>160</v>
      </c>
      <c r="C72" s="37">
        <v>310</v>
      </c>
      <c r="D72" s="103"/>
      <c r="E72" s="59"/>
      <c r="F72" s="59"/>
      <c r="G72" s="55"/>
      <c r="H72" s="55"/>
      <c r="I72" s="55"/>
      <c r="J72" s="55"/>
      <c r="K72" s="55"/>
      <c r="L72" s="55"/>
      <c r="M72" s="76"/>
    </row>
    <row r="73" spans="1:13" s="39" customFormat="1" ht="13.5" customHeight="1">
      <c r="A73" s="71"/>
      <c r="B73" s="74" t="s">
        <v>161</v>
      </c>
      <c r="C73" s="37">
        <v>320</v>
      </c>
      <c r="D73" s="103"/>
      <c r="E73" s="59"/>
      <c r="F73" s="59"/>
      <c r="G73" s="55"/>
      <c r="H73" s="55"/>
      <c r="I73" s="55"/>
      <c r="J73" s="55"/>
      <c r="K73" s="55"/>
      <c r="L73" s="55"/>
      <c r="M73" s="76"/>
    </row>
    <row r="74" spans="1:13" s="39" customFormat="1" ht="15" customHeight="1">
      <c r="A74" s="71"/>
      <c r="B74" s="74" t="s">
        <v>162</v>
      </c>
      <c r="C74" s="37">
        <v>400</v>
      </c>
      <c r="D74" s="103"/>
      <c r="E74" s="59"/>
      <c r="F74" s="62"/>
      <c r="G74" s="55"/>
      <c r="H74" s="55"/>
      <c r="I74" s="55"/>
      <c r="J74" s="55"/>
      <c r="K74" s="55"/>
      <c r="L74" s="55"/>
      <c r="M74" s="76"/>
    </row>
    <row r="75" spans="1:13" s="39" customFormat="1" ht="14.25" customHeight="1">
      <c r="A75" s="71"/>
      <c r="B75" s="74" t="s">
        <v>163</v>
      </c>
      <c r="C75" s="37">
        <v>410</v>
      </c>
      <c r="D75" s="103"/>
      <c r="E75" s="59"/>
      <c r="F75" s="62"/>
      <c r="G75" s="55"/>
      <c r="H75" s="55"/>
      <c r="I75" s="55"/>
      <c r="J75" s="55"/>
      <c r="K75" s="55"/>
      <c r="L75" s="55"/>
      <c r="M75" s="76"/>
    </row>
    <row r="76" spans="1:13" s="39" customFormat="1" ht="14.25" customHeight="1">
      <c r="A76" s="71"/>
      <c r="B76" s="74" t="s">
        <v>164</v>
      </c>
      <c r="C76" s="37">
        <v>420</v>
      </c>
      <c r="D76" s="103"/>
      <c r="E76" s="59"/>
      <c r="F76" s="62"/>
      <c r="G76" s="55"/>
      <c r="H76" s="55"/>
      <c r="I76" s="55"/>
      <c r="J76" s="55"/>
      <c r="K76" s="55"/>
      <c r="L76" s="55"/>
      <c r="M76" s="76"/>
    </row>
    <row r="77" spans="1:13" s="39" customFormat="1" ht="15.75" customHeight="1">
      <c r="A77" s="71"/>
      <c r="B77" s="74" t="s">
        <v>99</v>
      </c>
      <c r="C77" s="37">
        <v>500</v>
      </c>
      <c r="D77" s="103"/>
      <c r="E77" s="59" t="s">
        <v>22</v>
      </c>
      <c r="F77" s="59"/>
      <c r="G77" s="75">
        <f>H77+L77+I77</f>
        <v>-130800</v>
      </c>
      <c r="H77" s="75">
        <f>H17-H8</f>
        <v>-130800</v>
      </c>
      <c r="I77" s="75">
        <f>I17-I8</f>
        <v>0</v>
      </c>
      <c r="J77" s="55"/>
      <c r="K77" s="55"/>
      <c r="L77" s="75">
        <f>L17-L8</f>
        <v>0</v>
      </c>
      <c r="M77" s="76"/>
    </row>
    <row r="78" spans="1:13" s="39" customFormat="1" ht="15.75" customHeight="1">
      <c r="A78" s="71"/>
      <c r="B78" s="74" t="s">
        <v>104</v>
      </c>
      <c r="C78" s="37">
        <v>600</v>
      </c>
      <c r="D78" s="103"/>
      <c r="E78" s="59" t="s">
        <v>22</v>
      </c>
      <c r="F78" s="59"/>
      <c r="G78" s="55"/>
      <c r="H78" s="55"/>
      <c r="I78" s="55"/>
      <c r="J78" s="55"/>
      <c r="K78" s="55"/>
      <c r="L78" s="55"/>
      <c r="M78" s="76"/>
    </row>
    <row r="79" spans="1:17" s="39" customFormat="1" ht="27" customHeight="1">
      <c r="A79" s="235" t="s">
        <v>80</v>
      </c>
      <c r="B79" s="235"/>
      <c r="C79" s="235"/>
      <c r="D79" s="235"/>
      <c r="E79" s="235"/>
      <c r="F79" s="235"/>
      <c r="G79" s="235"/>
      <c r="H79" s="236"/>
      <c r="I79" s="236"/>
      <c r="J79" s="236"/>
      <c r="K79" s="236"/>
      <c r="L79" s="236"/>
      <c r="M79" s="223"/>
      <c r="N79" s="223"/>
      <c r="O79" s="223"/>
      <c r="P79" s="223"/>
      <c r="Q79" s="223"/>
    </row>
    <row r="80" spans="1:17" s="39" customFormat="1" ht="14.25" customHeight="1">
      <c r="A80" s="42"/>
      <c r="B80" s="42"/>
      <c r="C80" s="42"/>
      <c r="D80" s="108"/>
      <c r="E80" s="42"/>
      <c r="F80" s="42"/>
      <c r="G80" s="42"/>
      <c r="H80" s="43"/>
      <c r="I80" s="222" t="s">
        <v>190</v>
      </c>
      <c r="J80" s="222"/>
      <c r="K80" s="222"/>
      <c r="L80" s="45"/>
      <c r="M80" s="223"/>
      <c r="N80" s="223"/>
      <c r="O80" s="223"/>
      <c r="P80" s="223"/>
      <c r="Q80" s="223"/>
    </row>
    <row r="81" spans="1:17" s="39" customFormat="1" ht="15">
      <c r="A81" s="46"/>
      <c r="B81" s="46"/>
      <c r="C81" s="42"/>
      <c r="D81" s="108"/>
      <c r="E81" s="42"/>
      <c r="H81" s="47"/>
      <c r="I81" s="224"/>
      <c r="J81" s="224"/>
      <c r="K81" s="224"/>
      <c r="L81" s="48"/>
      <c r="M81" s="223"/>
      <c r="N81" s="223"/>
      <c r="O81" s="223"/>
      <c r="P81" s="223"/>
      <c r="Q81" s="223"/>
    </row>
    <row r="82" spans="1:17" s="39" customFormat="1" ht="14.25" customHeight="1">
      <c r="A82" s="226" t="s">
        <v>39</v>
      </c>
      <c r="B82" s="226"/>
      <c r="C82" s="226"/>
      <c r="D82" s="226"/>
      <c r="E82" s="226"/>
      <c r="F82" s="226"/>
      <c r="G82" s="226"/>
      <c r="H82" s="42"/>
      <c r="M82" s="223"/>
      <c r="N82" s="223"/>
      <c r="O82" s="223"/>
      <c r="P82" s="223"/>
      <c r="Q82" s="223"/>
    </row>
    <row r="83" spans="1:17" s="39" customFormat="1" ht="14.25" customHeight="1">
      <c r="A83" s="42" t="s">
        <v>35</v>
      </c>
      <c r="B83" s="42"/>
      <c r="C83" s="42"/>
      <c r="D83" s="108"/>
      <c r="E83" s="42"/>
      <c r="F83" s="42"/>
      <c r="G83" s="42"/>
      <c r="H83" s="43"/>
      <c r="I83" s="222"/>
      <c r="J83" s="222"/>
      <c r="K83" s="222"/>
      <c r="L83" s="45"/>
      <c r="M83" s="223"/>
      <c r="N83" s="223"/>
      <c r="O83" s="223"/>
      <c r="P83" s="223"/>
      <c r="Q83" s="223"/>
    </row>
    <row r="84" spans="4:17" s="49" customFormat="1" ht="12">
      <c r="D84" s="109"/>
      <c r="H84" s="47"/>
      <c r="I84" s="224"/>
      <c r="J84" s="224"/>
      <c r="K84" s="224"/>
      <c r="L84" s="48"/>
      <c r="M84" s="223"/>
      <c r="N84" s="223"/>
      <c r="O84" s="223"/>
      <c r="P84" s="223"/>
      <c r="Q84" s="223"/>
    </row>
    <row r="85" spans="1:17" s="39" customFormat="1" ht="14.25" customHeight="1">
      <c r="A85" s="226" t="s">
        <v>40</v>
      </c>
      <c r="B85" s="226"/>
      <c r="C85" s="226"/>
      <c r="D85" s="226"/>
      <c r="E85" s="226"/>
      <c r="F85" s="226"/>
      <c r="G85" s="226"/>
      <c r="M85" s="223"/>
      <c r="N85" s="223"/>
      <c r="O85" s="223"/>
      <c r="P85" s="223"/>
      <c r="Q85" s="223"/>
    </row>
    <row r="86" spans="1:17" s="39" customFormat="1" ht="14.25" customHeight="1">
      <c r="A86" s="42" t="s">
        <v>20</v>
      </c>
      <c r="B86" s="42"/>
      <c r="C86" s="42"/>
      <c r="D86" s="108"/>
      <c r="E86" s="42"/>
      <c r="F86" s="42"/>
      <c r="G86" s="42"/>
      <c r="H86" s="44"/>
      <c r="I86" s="222" t="s">
        <v>227</v>
      </c>
      <c r="J86" s="222"/>
      <c r="K86" s="222"/>
      <c r="L86" s="45"/>
      <c r="M86" s="223"/>
      <c r="N86" s="223"/>
      <c r="O86" s="223"/>
      <c r="P86" s="223"/>
      <c r="Q86" s="223"/>
    </row>
    <row r="87" spans="4:17" s="49" customFormat="1" ht="12">
      <c r="D87" s="109"/>
      <c r="H87" s="47"/>
      <c r="I87" s="224"/>
      <c r="J87" s="224"/>
      <c r="K87" s="224"/>
      <c r="L87" s="48"/>
      <c r="M87" s="223"/>
      <c r="N87" s="223"/>
      <c r="O87" s="223"/>
      <c r="P87" s="223"/>
      <c r="Q87" s="223"/>
    </row>
    <row r="88" spans="1:17" s="39" customFormat="1" ht="14.25" customHeight="1">
      <c r="A88" s="226" t="s">
        <v>36</v>
      </c>
      <c r="B88" s="226"/>
      <c r="D88" s="110"/>
      <c r="H88" s="44"/>
      <c r="I88" s="222" t="s">
        <v>198</v>
      </c>
      <c r="J88" s="222"/>
      <c r="K88" s="222"/>
      <c r="L88" s="45"/>
      <c r="M88" s="223"/>
      <c r="N88" s="223"/>
      <c r="O88" s="223"/>
      <c r="P88" s="223"/>
      <c r="Q88" s="223"/>
    </row>
    <row r="89" spans="4:17" s="49" customFormat="1" ht="12">
      <c r="D89" s="109"/>
      <c r="H89" s="47"/>
      <c r="I89" s="224"/>
      <c r="J89" s="224"/>
      <c r="K89" s="224"/>
      <c r="L89" s="48"/>
      <c r="M89" s="223"/>
      <c r="N89" s="223"/>
      <c r="O89" s="223"/>
      <c r="P89" s="223"/>
      <c r="Q89" s="223"/>
    </row>
    <row r="90" spans="1:17" s="39" customFormat="1" ht="14.25" customHeight="1">
      <c r="A90" s="226" t="s">
        <v>199</v>
      </c>
      <c r="B90" s="230"/>
      <c r="C90" s="230"/>
      <c r="D90" s="230"/>
      <c r="E90" s="230"/>
      <c r="M90" s="223"/>
      <c r="N90" s="223"/>
      <c r="O90" s="223"/>
      <c r="P90" s="223"/>
      <c r="Q90" s="223"/>
    </row>
    <row r="91" spans="1:17" s="39" customFormat="1" ht="19.5" customHeight="1">
      <c r="A91" s="33"/>
      <c r="B91" s="34"/>
      <c r="C91" s="33"/>
      <c r="D91" s="99"/>
      <c r="M91" s="223"/>
      <c r="N91" s="223"/>
      <c r="O91" s="223"/>
      <c r="P91" s="223"/>
      <c r="Q91" s="223"/>
    </row>
    <row r="92" spans="13:17" ht="3" customHeight="1">
      <c r="M92" s="223"/>
      <c r="N92" s="223"/>
      <c r="O92" s="223"/>
      <c r="P92" s="223"/>
      <c r="Q92" s="223"/>
    </row>
  </sheetData>
  <sheetProtection/>
  <mergeCells count="31">
    <mergeCell ref="A7:B7"/>
    <mergeCell ref="G4:G6"/>
    <mergeCell ref="H5:H6"/>
    <mergeCell ref="C26:C27"/>
    <mergeCell ref="A2:L2"/>
    <mergeCell ref="A3:B6"/>
    <mergeCell ref="C3:C6"/>
    <mergeCell ref="D3:D6"/>
    <mergeCell ref="E3:E6"/>
    <mergeCell ref="J5:J6"/>
    <mergeCell ref="H4:M4"/>
    <mergeCell ref="G3:M3"/>
    <mergeCell ref="F3:F6"/>
    <mergeCell ref="A85:G85"/>
    <mergeCell ref="I5:I6"/>
    <mergeCell ref="K5:K6"/>
    <mergeCell ref="L5:M5"/>
    <mergeCell ref="I86:K86"/>
    <mergeCell ref="A90:E90"/>
    <mergeCell ref="A79:L79"/>
    <mergeCell ref="I87:K87"/>
    <mergeCell ref="A88:B88"/>
    <mergeCell ref="A82:G82"/>
    <mergeCell ref="N79:Q92"/>
    <mergeCell ref="I80:K80"/>
    <mergeCell ref="I81:K81"/>
    <mergeCell ref="I83:K83"/>
    <mergeCell ref="I88:K88"/>
    <mergeCell ref="M79:M92"/>
    <mergeCell ref="I89:K89"/>
    <mergeCell ref="I84:K84"/>
  </mergeCells>
  <printOptions/>
  <pageMargins left="0.76" right="0.31496062992125984" top="0.44" bottom="0.3937007874015748" header="0.1968503937007874" footer="0.1968503937007874"/>
  <pageSetup horizontalDpi="600" verticalDpi="600" orientation="portrait" paperSize="9" scale="63" r:id="rId1"/>
  <rowBreaks count="1" manualBreakCount="1">
    <brk id="52" max="8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zoomScale="85" zoomScaleSheetLayoutView="85" zoomScalePageLayoutView="0" workbookViewId="0" topLeftCell="B1">
      <pane ySplit="6" topLeftCell="A78" activePane="bottomLeft" state="frozen"/>
      <selection pane="topLeft" activeCell="B1" sqref="B1"/>
      <selection pane="bottomLeft" activeCell="I86" sqref="I86:K86"/>
    </sheetView>
  </sheetViews>
  <sheetFormatPr defaultColWidth="0.875" defaultRowHeight="12.75"/>
  <cols>
    <col min="1" max="1" width="7.75390625" style="33" hidden="1" customWidth="1"/>
    <col min="2" max="2" width="33.375" style="33" customWidth="1"/>
    <col min="3" max="3" width="7.625" style="33" customWidth="1"/>
    <col min="4" max="4" width="6.625" style="99" customWidth="1"/>
    <col min="5" max="5" width="6.75390625" style="33" customWidth="1"/>
    <col min="6" max="6" width="7.125" style="33" customWidth="1"/>
    <col min="7" max="7" width="15.00390625" style="33" customWidth="1"/>
    <col min="8" max="8" width="12.75390625" style="33" customWidth="1"/>
    <col min="9" max="9" width="13.125" style="33" customWidth="1"/>
    <col min="10" max="11" width="8.75390625" style="33" customWidth="1"/>
    <col min="12" max="12" width="11.75390625" style="33" customWidth="1"/>
    <col min="13" max="13" width="10.875" style="33" customWidth="1"/>
    <col min="14" max="15" width="15.125" style="33" customWidth="1"/>
    <col min="16" max="16384" width="0.875" style="33" customWidth="1"/>
  </cols>
  <sheetData>
    <row r="1" ht="20.25" customHeight="1">
      <c r="M1" s="34" t="s">
        <v>113</v>
      </c>
    </row>
    <row r="2" spans="1:12" s="35" customFormat="1" ht="18.75" customHeight="1">
      <c r="A2" s="219" t="s">
        <v>211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3" ht="18" customHeight="1">
      <c r="A3" s="220" t="s">
        <v>0</v>
      </c>
      <c r="B3" s="220"/>
      <c r="C3" s="220" t="s">
        <v>88</v>
      </c>
      <c r="D3" s="232" t="s">
        <v>201</v>
      </c>
      <c r="E3" s="220" t="s">
        <v>85</v>
      </c>
      <c r="F3" s="225" t="s">
        <v>180</v>
      </c>
      <c r="G3" s="220" t="s">
        <v>119</v>
      </c>
      <c r="H3" s="221"/>
      <c r="I3" s="221"/>
      <c r="J3" s="221"/>
      <c r="K3" s="221"/>
      <c r="L3" s="221"/>
      <c r="M3" s="221"/>
    </row>
    <row r="4" spans="1:13" s="36" customFormat="1" ht="13.5" customHeight="1">
      <c r="A4" s="220"/>
      <c r="B4" s="220"/>
      <c r="C4" s="220"/>
      <c r="D4" s="233"/>
      <c r="E4" s="229"/>
      <c r="F4" s="225"/>
      <c r="G4" s="220" t="s">
        <v>120</v>
      </c>
      <c r="H4" s="220" t="s">
        <v>5</v>
      </c>
      <c r="I4" s="221"/>
      <c r="J4" s="221"/>
      <c r="K4" s="221"/>
      <c r="L4" s="221"/>
      <c r="M4" s="221"/>
    </row>
    <row r="5" spans="1:13" s="36" customFormat="1" ht="66.75" customHeight="1">
      <c r="A5" s="221"/>
      <c r="B5" s="221"/>
      <c r="C5" s="221"/>
      <c r="D5" s="233"/>
      <c r="E5" s="229"/>
      <c r="F5" s="225"/>
      <c r="G5" s="221"/>
      <c r="H5" s="220" t="s">
        <v>121</v>
      </c>
      <c r="I5" s="220" t="s">
        <v>122</v>
      </c>
      <c r="J5" s="220" t="s">
        <v>123</v>
      </c>
      <c r="K5" s="220" t="s">
        <v>124</v>
      </c>
      <c r="L5" s="220" t="s">
        <v>125</v>
      </c>
      <c r="M5" s="220"/>
    </row>
    <row r="6" spans="1:13" s="36" customFormat="1" ht="96" customHeight="1">
      <c r="A6" s="221"/>
      <c r="B6" s="221"/>
      <c r="C6" s="221"/>
      <c r="D6" s="234"/>
      <c r="E6" s="229"/>
      <c r="F6" s="225"/>
      <c r="G6" s="221"/>
      <c r="H6" s="221"/>
      <c r="I6" s="220"/>
      <c r="J6" s="220"/>
      <c r="K6" s="220"/>
      <c r="L6" s="37" t="s">
        <v>120</v>
      </c>
      <c r="M6" s="37" t="s">
        <v>126</v>
      </c>
    </row>
    <row r="7" spans="1:13" ht="14.25" customHeight="1">
      <c r="A7" s="231">
        <v>1</v>
      </c>
      <c r="B7" s="231"/>
      <c r="C7" s="38">
        <v>2</v>
      </c>
      <c r="D7" s="101"/>
      <c r="E7" s="38">
        <v>3</v>
      </c>
      <c r="F7" s="38">
        <v>4</v>
      </c>
      <c r="G7" s="38">
        <v>5</v>
      </c>
      <c r="H7" s="38">
        <v>6</v>
      </c>
      <c r="I7" s="69">
        <v>7</v>
      </c>
      <c r="J7" s="38">
        <v>8</v>
      </c>
      <c r="K7" s="38">
        <v>9</v>
      </c>
      <c r="L7" s="38">
        <v>10</v>
      </c>
      <c r="M7" s="70">
        <v>11</v>
      </c>
    </row>
    <row r="8" spans="1:13" s="39" customFormat="1" ht="14.25" customHeight="1">
      <c r="A8" s="71"/>
      <c r="B8" s="72" t="s">
        <v>127</v>
      </c>
      <c r="C8" s="51">
        <v>100</v>
      </c>
      <c r="D8" s="102"/>
      <c r="E8" s="57" t="s">
        <v>22</v>
      </c>
      <c r="F8" s="57"/>
      <c r="G8" s="73">
        <f>H8+I8+L8</f>
        <v>15276225</v>
      </c>
      <c r="H8" s="73">
        <f>H11</f>
        <v>14648082</v>
      </c>
      <c r="I8" s="73">
        <f>I14</f>
        <v>305919</v>
      </c>
      <c r="J8" s="73">
        <f>J14</f>
        <v>0</v>
      </c>
      <c r="K8" s="73">
        <f>K10</f>
        <v>0</v>
      </c>
      <c r="L8" s="73">
        <f>L10+L11+L12+L15</f>
        <v>322224</v>
      </c>
      <c r="M8" s="73"/>
    </row>
    <row r="9" spans="1:13" s="39" customFormat="1" ht="14.25" customHeight="1">
      <c r="A9" s="71"/>
      <c r="B9" s="74" t="s">
        <v>5</v>
      </c>
      <c r="C9" s="37"/>
      <c r="D9" s="103"/>
      <c r="E9" s="59"/>
      <c r="F9" s="59"/>
      <c r="G9" s="75"/>
      <c r="H9" s="55"/>
      <c r="I9" s="55"/>
      <c r="J9" s="55"/>
      <c r="K9" s="55"/>
      <c r="L9" s="55"/>
      <c r="M9" s="76"/>
    </row>
    <row r="10" spans="1:13" s="39" customFormat="1" ht="13.5" customHeight="1">
      <c r="A10" s="71"/>
      <c r="B10" s="74" t="s">
        <v>128</v>
      </c>
      <c r="C10" s="37">
        <v>110</v>
      </c>
      <c r="D10" s="103"/>
      <c r="E10" s="59">
        <v>121</v>
      </c>
      <c r="F10" s="59"/>
      <c r="G10" s="94">
        <f>L10</f>
        <v>10224</v>
      </c>
      <c r="H10" s="55" t="s">
        <v>22</v>
      </c>
      <c r="I10" s="55" t="s">
        <v>22</v>
      </c>
      <c r="J10" s="55" t="s">
        <v>22</v>
      </c>
      <c r="K10" s="55"/>
      <c r="L10" s="75">
        <v>10224</v>
      </c>
      <c r="M10" s="55" t="s">
        <v>22</v>
      </c>
    </row>
    <row r="11" spans="1:13" s="39" customFormat="1" ht="15.75" customHeight="1">
      <c r="A11" s="71"/>
      <c r="B11" s="74" t="s">
        <v>143</v>
      </c>
      <c r="C11" s="37">
        <v>120</v>
      </c>
      <c r="D11" s="103"/>
      <c r="E11" s="59">
        <v>131</v>
      </c>
      <c r="F11" s="59"/>
      <c r="G11" s="94">
        <f>H11+L11</f>
        <v>14883082</v>
      </c>
      <c r="H11" s="77">
        <v>14648082</v>
      </c>
      <c r="I11" s="55" t="s">
        <v>22</v>
      </c>
      <c r="J11" s="55" t="s">
        <v>22</v>
      </c>
      <c r="K11" s="78" t="s">
        <v>22</v>
      </c>
      <c r="L11" s="75">
        <v>235000</v>
      </c>
      <c r="M11" s="78" t="s">
        <v>22</v>
      </c>
    </row>
    <row r="12" spans="1:13" s="39" customFormat="1" ht="26.25" customHeight="1">
      <c r="A12" s="71"/>
      <c r="B12" s="74" t="s">
        <v>144</v>
      </c>
      <c r="C12" s="40">
        <v>130</v>
      </c>
      <c r="D12" s="104"/>
      <c r="E12" s="60">
        <v>135</v>
      </c>
      <c r="F12" s="60"/>
      <c r="G12" s="94">
        <f>L12</f>
        <v>65000</v>
      </c>
      <c r="H12" s="78" t="s">
        <v>22</v>
      </c>
      <c r="I12" s="78" t="s">
        <v>22</v>
      </c>
      <c r="J12" s="78" t="s">
        <v>22</v>
      </c>
      <c r="K12" s="78" t="s">
        <v>22</v>
      </c>
      <c r="L12" s="75">
        <v>65000</v>
      </c>
      <c r="M12" s="78" t="s">
        <v>22</v>
      </c>
    </row>
    <row r="13" spans="1:13" s="39" customFormat="1" ht="65.25" customHeight="1">
      <c r="A13" s="71"/>
      <c r="B13" s="74" t="s">
        <v>145</v>
      </c>
      <c r="C13" s="40">
        <v>140</v>
      </c>
      <c r="D13" s="104"/>
      <c r="E13" s="60">
        <v>150</v>
      </c>
      <c r="F13" s="60"/>
      <c r="G13" s="95"/>
      <c r="H13" s="77" t="s">
        <v>22</v>
      </c>
      <c r="I13" s="78" t="s">
        <v>22</v>
      </c>
      <c r="J13" s="78" t="s">
        <v>22</v>
      </c>
      <c r="K13" s="78" t="s">
        <v>22</v>
      </c>
      <c r="L13" s="78" t="s">
        <v>22</v>
      </c>
      <c r="M13" s="78" t="s">
        <v>22</v>
      </c>
    </row>
    <row r="14" spans="1:13" s="39" customFormat="1" ht="27" customHeight="1">
      <c r="A14" s="71"/>
      <c r="B14" s="92" t="s">
        <v>146</v>
      </c>
      <c r="C14" s="93">
        <v>150</v>
      </c>
      <c r="D14" s="105"/>
      <c r="E14" s="60">
        <v>183</v>
      </c>
      <c r="F14" s="60"/>
      <c r="G14" s="95">
        <f>H14+I14+J14</f>
        <v>305919</v>
      </c>
      <c r="H14" s="77"/>
      <c r="I14" s="77">
        <v>305919</v>
      </c>
      <c r="J14" s="77"/>
      <c r="K14" s="78" t="s">
        <v>22</v>
      </c>
      <c r="L14" s="78" t="s">
        <v>22</v>
      </c>
      <c r="M14" s="78" t="s">
        <v>22</v>
      </c>
    </row>
    <row r="15" spans="1:13" s="39" customFormat="1" ht="15.75" customHeight="1">
      <c r="A15" s="71"/>
      <c r="B15" s="74" t="s">
        <v>147</v>
      </c>
      <c r="C15" s="37">
        <v>160</v>
      </c>
      <c r="D15" s="103"/>
      <c r="E15" s="59">
        <v>189</v>
      </c>
      <c r="F15" s="59"/>
      <c r="G15" s="95">
        <f>L15</f>
        <v>12000</v>
      </c>
      <c r="H15" s="55" t="s">
        <v>22</v>
      </c>
      <c r="I15" s="55" t="s">
        <v>22</v>
      </c>
      <c r="J15" s="55" t="s">
        <v>22</v>
      </c>
      <c r="K15" s="55" t="s">
        <v>22</v>
      </c>
      <c r="L15" s="75">
        <v>12000</v>
      </c>
      <c r="M15" s="79"/>
    </row>
    <row r="16" spans="1:13" s="39" customFormat="1" ht="15.75" customHeight="1">
      <c r="A16" s="71"/>
      <c r="B16" s="74" t="s">
        <v>148</v>
      </c>
      <c r="C16" s="37">
        <v>180</v>
      </c>
      <c r="D16" s="103"/>
      <c r="E16" s="37" t="s">
        <v>22</v>
      </c>
      <c r="F16" s="37"/>
      <c r="G16" s="80" t="s">
        <v>22</v>
      </c>
      <c r="H16" s="80" t="s">
        <v>22</v>
      </c>
      <c r="I16" s="80" t="s">
        <v>22</v>
      </c>
      <c r="J16" s="80" t="s">
        <v>22</v>
      </c>
      <c r="K16" s="80" t="s">
        <v>22</v>
      </c>
      <c r="L16" s="55"/>
      <c r="M16" s="81" t="s">
        <v>22</v>
      </c>
    </row>
    <row r="17" spans="1:13" s="41" customFormat="1" ht="16.5" customHeight="1">
      <c r="A17" s="82"/>
      <c r="B17" s="72" t="s">
        <v>149</v>
      </c>
      <c r="C17" s="50">
        <v>200</v>
      </c>
      <c r="D17" s="106"/>
      <c r="E17" s="61" t="s">
        <v>22</v>
      </c>
      <c r="F17" s="61"/>
      <c r="G17" s="83">
        <f>H17+I17+L17</f>
        <v>15276225</v>
      </c>
      <c r="H17" s="83">
        <f>H18+H33+H53</f>
        <v>14648082</v>
      </c>
      <c r="I17" s="83">
        <f>I18+I29+I33+I39+I40+I53</f>
        <v>305919</v>
      </c>
      <c r="J17" s="84"/>
      <c r="K17" s="84"/>
      <c r="L17" s="83">
        <f>L18+L29+L33+L39+L40+L53</f>
        <v>322224</v>
      </c>
      <c r="M17" s="83">
        <f>M18+M29+M33+M39+M40</f>
        <v>0</v>
      </c>
    </row>
    <row r="18" spans="1:13" s="39" customFormat="1" ht="26.25" customHeight="1">
      <c r="A18" s="71"/>
      <c r="B18" s="74" t="s">
        <v>150</v>
      </c>
      <c r="C18" s="37">
        <v>210</v>
      </c>
      <c r="D18" s="103"/>
      <c r="E18" s="59">
        <v>100</v>
      </c>
      <c r="F18" s="59"/>
      <c r="G18" s="75">
        <f>SUM(G21:G29)</f>
        <v>9558836</v>
      </c>
      <c r="H18" s="75">
        <f>SUM(H21:H29)</f>
        <v>9470647</v>
      </c>
      <c r="I18" s="75">
        <f>SUM(I21:I28)</f>
        <v>88189</v>
      </c>
      <c r="J18" s="55"/>
      <c r="K18" s="55"/>
      <c r="L18" s="75"/>
      <c r="M18" s="76"/>
    </row>
    <row r="19" spans="1:13" s="39" customFormat="1" ht="26.25" customHeight="1">
      <c r="A19" s="71"/>
      <c r="B19" s="74" t="s">
        <v>183</v>
      </c>
      <c r="C19" s="37">
        <v>211</v>
      </c>
      <c r="D19" s="103"/>
      <c r="E19" s="59">
        <v>110</v>
      </c>
      <c r="F19" s="59"/>
      <c r="G19" s="66">
        <f>G21+G23+G24+G22</f>
        <v>9387021</v>
      </c>
      <c r="H19" s="66">
        <f>H21+H23+H24+H22+H25</f>
        <v>9318047</v>
      </c>
      <c r="I19" s="66">
        <f>I21+I23+I24+I22+I25</f>
        <v>68974</v>
      </c>
      <c r="J19" s="66">
        <f>J21+J23+J24+J22+J25</f>
        <v>0</v>
      </c>
      <c r="K19" s="66">
        <f>K21+K23+K24+K22+K25</f>
        <v>0</v>
      </c>
      <c r="L19" s="66">
        <f>L21+L23+L24+L22+L25</f>
        <v>0</v>
      </c>
      <c r="M19" s="76"/>
    </row>
    <row r="20" spans="1:13" s="39" customFormat="1" ht="14.25" customHeight="1">
      <c r="A20" s="71"/>
      <c r="B20" s="74" t="s">
        <v>115</v>
      </c>
      <c r="C20" s="37"/>
      <c r="D20" s="103"/>
      <c r="E20" s="59"/>
      <c r="F20" s="59"/>
      <c r="G20" s="55"/>
      <c r="H20" s="55"/>
      <c r="I20" s="55"/>
      <c r="J20" s="55"/>
      <c r="K20" s="55"/>
      <c r="L20" s="75"/>
      <c r="M20" s="76"/>
    </row>
    <row r="21" spans="1:13" s="39" customFormat="1" ht="16.5" customHeight="1">
      <c r="A21" s="71"/>
      <c r="B21" s="74" t="s">
        <v>23</v>
      </c>
      <c r="C21" s="37"/>
      <c r="D21" s="103" t="s">
        <v>202</v>
      </c>
      <c r="E21" s="59">
        <v>111</v>
      </c>
      <c r="F21" s="59">
        <v>211</v>
      </c>
      <c r="G21" s="94">
        <f aca="true" t="shared" si="0" ref="G21:G29">H21+I21+L21</f>
        <v>1176455</v>
      </c>
      <c r="H21" s="75">
        <v>1176455</v>
      </c>
      <c r="I21" s="75"/>
      <c r="J21" s="55"/>
      <c r="K21" s="55"/>
      <c r="L21" s="75"/>
      <c r="M21" s="76"/>
    </row>
    <row r="22" spans="1:13" s="39" customFormat="1" ht="16.5" customHeight="1">
      <c r="A22" s="71"/>
      <c r="B22" s="74" t="s">
        <v>23</v>
      </c>
      <c r="C22" s="37"/>
      <c r="D22" s="103" t="s">
        <v>203</v>
      </c>
      <c r="E22" s="59">
        <v>111</v>
      </c>
      <c r="F22" s="59">
        <v>211</v>
      </c>
      <c r="G22" s="94">
        <f t="shared" si="0"/>
        <v>6033239</v>
      </c>
      <c r="H22" s="75">
        <f>5807010+173254</f>
        <v>5980264</v>
      </c>
      <c r="I22" s="75">
        <v>52975</v>
      </c>
      <c r="J22" s="55"/>
      <c r="K22" s="55"/>
      <c r="L22" s="75"/>
      <c r="M22" s="76"/>
    </row>
    <row r="23" spans="1:13" s="39" customFormat="1" ht="27" customHeight="1">
      <c r="A23" s="71"/>
      <c r="B23" s="74" t="s">
        <v>37</v>
      </c>
      <c r="C23" s="37"/>
      <c r="D23" s="103" t="s">
        <v>202</v>
      </c>
      <c r="E23" s="59">
        <v>119</v>
      </c>
      <c r="F23" s="59">
        <v>213</v>
      </c>
      <c r="G23" s="94">
        <f t="shared" si="0"/>
        <v>355288</v>
      </c>
      <c r="H23" s="75">
        <v>355288</v>
      </c>
      <c r="I23" s="75"/>
      <c r="J23" s="55"/>
      <c r="K23" s="55"/>
      <c r="L23" s="75"/>
      <c r="M23" s="76"/>
    </row>
    <row r="24" spans="1:13" s="39" customFormat="1" ht="27" customHeight="1">
      <c r="A24" s="71"/>
      <c r="B24" s="74" t="s">
        <v>37</v>
      </c>
      <c r="C24" s="90"/>
      <c r="D24" s="100" t="s">
        <v>203</v>
      </c>
      <c r="E24" s="111">
        <v>119</v>
      </c>
      <c r="F24" s="59">
        <v>213</v>
      </c>
      <c r="G24" s="94">
        <f t="shared" si="0"/>
        <v>1822039</v>
      </c>
      <c r="H24" s="75">
        <f>1753717+52323</f>
        <v>1806040</v>
      </c>
      <c r="I24" s="75">
        <v>15999</v>
      </c>
      <c r="J24" s="55"/>
      <c r="K24" s="55"/>
      <c r="L24" s="75"/>
      <c r="M24" s="76"/>
    </row>
    <row r="25" spans="1:13" s="39" customFormat="1" ht="27" customHeight="1">
      <c r="A25" s="71"/>
      <c r="B25" s="74" t="s">
        <v>37</v>
      </c>
      <c r="C25" s="90"/>
      <c r="D25" s="100" t="s">
        <v>204</v>
      </c>
      <c r="E25" s="111">
        <v>119</v>
      </c>
      <c r="F25" s="59">
        <v>213</v>
      </c>
      <c r="G25" s="94">
        <f t="shared" si="0"/>
        <v>0</v>
      </c>
      <c r="H25" s="75"/>
      <c r="I25" s="75"/>
      <c r="J25" s="55"/>
      <c r="K25" s="55"/>
      <c r="L25" s="75"/>
      <c r="M25" s="76"/>
    </row>
    <row r="26" spans="1:13" s="39" customFormat="1" ht="16.5" customHeight="1">
      <c r="A26" s="71"/>
      <c r="B26" s="97" t="s">
        <v>189</v>
      </c>
      <c r="C26" s="227"/>
      <c r="D26" s="103" t="s">
        <v>202</v>
      </c>
      <c r="E26" s="60">
        <v>112</v>
      </c>
      <c r="F26" s="59">
        <v>212</v>
      </c>
      <c r="G26" s="94">
        <f t="shared" si="0"/>
        <v>0</v>
      </c>
      <c r="H26" s="75"/>
      <c r="I26" s="75"/>
      <c r="J26" s="55"/>
      <c r="K26" s="55"/>
      <c r="L26" s="75"/>
      <c r="M26" s="76"/>
    </row>
    <row r="27" spans="1:13" s="39" customFormat="1" ht="16.5" customHeight="1">
      <c r="A27" s="71"/>
      <c r="B27" s="97" t="s">
        <v>189</v>
      </c>
      <c r="C27" s="228"/>
      <c r="D27" s="103" t="s">
        <v>205</v>
      </c>
      <c r="E27" s="113">
        <v>112</v>
      </c>
      <c r="F27" s="113">
        <v>296</v>
      </c>
      <c r="G27" s="94">
        <f t="shared" si="0"/>
        <v>19215</v>
      </c>
      <c r="H27" s="113"/>
      <c r="I27" s="113">
        <v>19215</v>
      </c>
      <c r="J27" s="55"/>
      <c r="K27" s="55"/>
      <c r="L27" s="75"/>
      <c r="M27" s="76"/>
    </row>
    <row r="28" spans="1:13" s="39" customFormat="1" ht="16.5" customHeight="1">
      <c r="A28" s="71"/>
      <c r="B28" s="97" t="s">
        <v>189</v>
      </c>
      <c r="C28" s="98"/>
      <c r="D28" s="103" t="s">
        <v>204</v>
      </c>
      <c r="E28" s="113">
        <v>112</v>
      </c>
      <c r="F28" s="113">
        <v>212</v>
      </c>
      <c r="G28" s="94">
        <f t="shared" si="0"/>
        <v>152600</v>
      </c>
      <c r="H28" s="113">
        <v>152600</v>
      </c>
      <c r="I28" s="113"/>
      <c r="J28" s="55"/>
      <c r="K28" s="55"/>
      <c r="L28" s="75"/>
      <c r="M28" s="76"/>
    </row>
    <row r="29" spans="1:13" s="39" customFormat="1" ht="27" customHeight="1">
      <c r="A29" s="71"/>
      <c r="B29" s="74" t="s">
        <v>151</v>
      </c>
      <c r="C29" s="37">
        <v>220</v>
      </c>
      <c r="D29" s="103"/>
      <c r="E29" s="59">
        <v>300</v>
      </c>
      <c r="F29" s="59"/>
      <c r="G29" s="94">
        <f t="shared" si="0"/>
        <v>0</v>
      </c>
      <c r="H29" s="55"/>
      <c r="I29" s="75"/>
      <c r="J29" s="55"/>
      <c r="K29" s="55"/>
      <c r="L29" s="55"/>
      <c r="M29" s="76"/>
    </row>
    <row r="30" spans="1:13" s="39" customFormat="1" ht="14.25" customHeight="1">
      <c r="A30" s="71"/>
      <c r="B30" s="74" t="s">
        <v>152</v>
      </c>
      <c r="C30" s="37"/>
      <c r="D30" s="103"/>
      <c r="E30" s="59"/>
      <c r="F30" s="59"/>
      <c r="G30" s="55"/>
      <c r="H30" s="55"/>
      <c r="I30" s="55"/>
      <c r="J30" s="55"/>
      <c r="K30" s="55"/>
      <c r="L30" s="55"/>
      <c r="M30" s="76"/>
    </row>
    <row r="31" spans="1:13" s="39" customFormat="1" ht="27.75" customHeight="1">
      <c r="A31" s="71"/>
      <c r="B31" s="74" t="s">
        <v>30</v>
      </c>
      <c r="C31" s="37"/>
      <c r="D31" s="103"/>
      <c r="E31" s="59"/>
      <c r="F31" s="59"/>
      <c r="G31" s="55"/>
      <c r="H31" s="55"/>
      <c r="I31" s="55"/>
      <c r="J31" s="55"/>
      <c r="K31" s="55"/>
      <c r="L31" s="55"/>
      <c r="M31" s="76"/>
    </row>
    <row r="32" spans="1:13" s="39" customFormat="1" ht="36.75" customHeight="1">
      <c r="A32" s="71"/>
      <c r="B32" s="74" t="s">
        <v>31</v>
      </c>
      <c r="C32" s="37"/>
      <c r="D32" s="103"/>
      <c r="E32" s="59"/>
      <c r="F32" s="59"/>
      <c r="G32" s="55"/>
      <c r="H32" s="55"/>
      <c r="I32" s="55"/>
      <c r="J32" s="55"/>
      <c r="K32" s="55"/>
      <c r="L32" s="55"/>
      <c r="M32" s="76"/>
    </row>
    <row r="33" spans="1:13" s="39" customFormat="1" ht="27" customHeight="1">
      <c r="A33" s="71"/>
      <c r="B33" s="56" t="s">
        <v>153</v>
      </c>
      <c r="C33" s="51">
        <v>230</v>
      </c>
      <c r="D33" s="102"/>
      <c r="E33" s="57">
        <v>800</v>
      </c>
      <c r="F33" s="57"/>
      <c r="G33" s="83">
        <f>G35+G36+G37</f>
        <v>477763</v>
      </c>
      <c r="H33" s="83">
        <f>H35+H36</f>
        <v>477763</v>
      </c>
      <c r="I33" s="83">
        <f>I35+I36+I37</f>
        <v>0</v>
      </c>
      <c r="J33" s="84"/>
      <c r="K33" s="84"/>
      <c r="L33" s="83">
        <f>L35+L37</f>
        <v>0</v>
      </c>
      <c r="M33" s="58"/>
    </row>
    <row r="34" spans="1:13" s="39" customFormat="1" ht="14.25" customHeight="1">
      <c r="A34" s="71"/>
      <c r="B34" s="74" t="s">
        <v>115</v>
      </c>
      <c r="C34" s="37"/>
      <c r="D34" s="103"/>
      <c r="E34" s="59"/>
      <c r="F34" s="59"/>
      <c r="G34" s="55"/>
      <c r="H34" s="55"/>
      <c r="I34" s="55"/>
      <c r="J34" s="55"/>
      <c r="K34" s="55"/>
      <c r="L34" s="55"/>
      <c r="M34" s="76"/>
    </row>
    <row r="35" spans="1:13" s="39" customFormat="1" ht="25.5" customHeight="1">
      <c r="A35" s="71"/>
      <c r="B35" s="74" t="s">
        <v>155</v>
      </c>
      <c r="C35" s="37"/>
      <c r="D35" s="103" t="s">
        <v>203</v>
      </c>
      <c r="E35" s="59">
        <v>851</v>
      </c>
      <c r="F35" s="59">
        <v>291</v>
      </c>
      <c r="G35" s="94">
        <f>H35+L35</f>
        <v>469219</v>
      </c>
      <c r="H35" s="75">
        <v>469219</v>
      </c>
      <c r="I35" s="55"/>
      <c r="J35" s="55"/>
      <c r="K35" s="55"/>
      <c r="L35" s="55"/>
      <c r="M35" s="76"/>
    </row>
    <row r="36" spans="1:13" s="39" customFormat="1" ht="15" customHeight="1">
      <c r="A36" s="71"/>
      <c r="B36" s="74" t="s">
        <v>156</v>
      </c>
      <c r="C36" s="37"/>
      <c r="D36" s="103" t="s">
        <v>203</v>
      </c>
      <c r="E36" s="59">
        <v>852</v>
      </c>
      <c r="F36" s="59">
        <v>291</v>
      </c>
      <c r="G36" s="94">
        <f>H36</f>
        <v>8544</v>
      </c>
      <c r="H36" s="75">
        <v>8544</v>
      </c>
      <c r="I36" s="55"/>
      <c r="J36" s="55"/>
      <c r="K36" s="55"/>
      <c r="L36" s="55"/>
      <c r="M36" s="76"/>
    </row>
    <row r="37" spans="1:13" s="39" customFormat="1" ht="13.5" customHeight="1">
      <c r="A37" s="71"/>
      <c r="B37" s="74" t="s">
        <v>157</v>
      </c>
      <c r="C37" s="37"/>
      <c r="D37" s="103" t="s">
        <v>203</v>
      </c>
      <c r="E37" s="59">
        <v>853</v>
      </c>
      <c r="F37" s="59">
        <v>291</v>
      </c>
      <c r="G37" s="94">
        <f>L37+I37+H37</f>
        <v>0</v>
      </c>
      <c r="H37" s="75"/>
      <c r="I37" s="75"/>
      <c r="J37" s="55"/>
      <c r="K37" s="55"/>
      <c r="L37" s="66"/>
      <c r="M37" s="76"/>
    </row>
    <row r="38" spans="1:13" s="39" customFormat="1" ht="13.5" customHeight="1">
      <c r="A38" s="71"/>
      <c r="B38" s="74" t="s">
        <v>1</v>
      </c>
      <c r="C38" s="37"/>
      <c r="D38" s="103"/>
      <c r="E38" s="59"/>
      <c r="F38" s="59"/>
      <c r="G38" s="96"/>
      <c r="H38" s="55"/>
      <c r="I38" s="55"/>
      <c r="J38" s="55"/>
      <c r="K38" s="55"/>
      <c r="L38" s="55"/>
      <c r="M38" s="76"/>
    </row>
    <row r="39" spans="1:13" s="39" customFormat="1" ht="25.5" customHeight="1">
      <c r="A39" s="71"/>
      <c r="B39" s="74" t="s">
        <v>154</v>
      </c>
      <c r="C39" s="37">
        <v>240</v>
      </c>
      <c r="D39" s="103"/>
      <c r="E39" s="59">
        <v>600</v>
      </c>
      <c r="F39" s="59"/>
      <c r="G39" s="94">
        <f>H39+L39</f>
        <v>0</v>
      </c>
      <c r="H39" s="55"/>
      <c r="I39" s="55"/>
      <c r="J39" s="55"/>
      <c r="K39" s="55"/>
      <c r="L39" s="75"/>
      <c r="M39" s="85"/>
    </row>
    <row r="40" spans="1:13" s="39" customFormat="1" ht="25.5" customHeight="1">
      <c r="A40" s="71"/>
      <c r="B40" s="63" t="s">
        <v>158</v>
      </c>
      <c r="C40" s="64">
        <v>250</v>
      </c>
      <c r="D40" s="107"/>
      <c r="E40" s="65">
        <v>200</v>
      </c>
      <c r="F40" s="65"/>
      <c r="G40" s="66">
        <f>H40+I40+L40</f>
        <v>0</v>
      </c>
      <c r="H40" s="66">
        <f>H42+H43+H44+H46+H47+H48+H50+H51</f>
        <v>0</v>
      </c>
      <c r="I40" s="66">
        <f>I42+I43+I44+I46+I47+I48+I50+I51</f>
        <v>0</v>
      </c>
      <c r="J40" s="67"/>
      <c r="K40" s="67"/>
      <c r="L40" s="66">
        <f>L42+L43+L44+L46+L47+L48+L50+L51</f>
        <v>0</v>
      </c>
      <c r="M40" s="68"/>
    </row>
    <row r="41" spans="1:13" s="39" customFormat="1" ht="14.25" customHeight="1">
      <c r="A41" s="71"/>
      <c r="B41" s="63" t="s">
        <v>5</v>
      </c>
      <c r="C41" s="64"/>
      <c r="D41" s="107"/>
      <c r="E41" s="65"/>
      <c r="F41" s="65"/>
      <c r="G41" s="67"/>
      <c r="H41" s="67"/>
      <c r="I41" s="67"/>
      <c r="J41" s="67"/>
      <c r="K41" s="67"/>
      <c r="L41" s="67"/>
      <c r="M41" s="68"/>
    </row>
    <row r="42" spans="1:13" s="39" customFormat="1" ht="14.25" customHeight="1">
      <c r="A42" s="71"/>
      <c r="B42" s="63" t="s">
        <v>24</v>
      </c>
      <c r="C42" s="64"/>
      <c r="D42" s="107"/>
      <c r="E42" s="65"/>
      <c r="F42" s="65"/>
      <c r="G42" s="66"/>
      <c r="H42" s="66"/>
      <c r="I42" s="67"/>
      <c r="J42" s="67"/>
      <c r="K42" s="67"/>
      <c r="L42" s="66"/>
      <c r="M42" s="68"/>
    </row>
    <row r="43" spans="1:13" s="39" customFormat="1" ht="14.25" customHeight="1">
      <c r="A43" s="71"/>
      <c r="B43" s="63" t="s">
        <v>25</v>
      </c>
      <c r="C43" s="64"/>
      <c r="D43" s="107"/>
      <c r="E43" s="65"/>
      <c r="F43" s="65"/>
      <c r="G43" s="66"/>
      <c r="H43" s="66"/>
      <c r="I43" s="66"/>
      <c r="J43" s="67"/>
      <c r="K43" s="67"/>
      <c r="L43" s="67"/>
      <c r="M43" s="68"/>
    </row>
    <row r="44" spans="1:13" s="39" customFormat="1" ht="14.25" customHeight="1">
      <c r="A44" s="71"/>
      <c r="B44" s="63" t="s">
        <v>26</v>
      </c>
      <c r="C44" s="64"/>
      <c r="D44" s="107"/>
      <c r="E44" s="65"/>
      <c r="F44" s="65"/>
      <c r="G44" s="66"/>
      <c r="H44" s="66"/>
      <c r="I44" s="66"/>
      <c r="J44" s="67"/>
      <c r="K44" s="67"/>
      <c r="L44" s="66"/>
      <c r="M44" s="68"/>
    </row>
    <row r="45" spans="1:13" s="39" customFormat="1" ht="25.5" customHeight="1">
      <c r="A45" s="71"/>
      <c r="B45" s="63" t="s">
        <v>27</v>
      </c>
      <c r="C45" s="64"/>
      <c r="D45" s="107"/>
      <c r="E45" s="65"/>
      <c r="F45" s="65"/>
      <c r="G45" s="66"/>
      <c r="H45" s="66"/>
      <c r="I45" s="66"/>
      <c r="J45" s="67"/>
      <c r="K45" s="67"/>
      <c r="L45" s="67"/>
      <c r="M45" s="68"/>
    </row>
    <row r="46" spans="1:13" s="39" customFormat="1" ht="25.5" customHeight="1">
      <c r="A46" s="71"/>
      <c r="B46" s="63" t="s">
        <v>28</v>
      </c>
      <c r="C46" s="64"/>
      <c r="D46" s="107"/>
      <c r="E46" s="65"/>
      <c r="F46" s="65"/>
      <c r="G46" s="66"/>
      <c r="H46" s="66"/>
      <c r="I46" s="66"/>
      <c r="J46" s="67"/>
      <c r="K46" s="67"/>
      <c r="L46" s="66"/>
      <c r="M46" s="68"/>
    </row>
    <row r="47" spans="1:13" s="39" customFormat="1" ht="15" customHeight="1">
      <c r="A47" s="71"/>
      <c r="B47" s="63" t="s">
        <v>29</v>
      </c>
      <c r="C47" s="64"/>
      <c r="D47" s="107"/>
      <c r="E47" s="65"/>
      <c r="F47" s="65"/>
      <c r="G47" s="66"/>
      <c r="H47" s="66"/>
      <c r="I47" s="66"/>
      <c r="J47" s="67"/>
      <c r="K47" s="67"/>
      <c r="L47" s="66"/>
      <c r="M47" s="68"/>
    </row>
    <row r="48" spans="1:13" s="39" customFormat="1" ht="15" customHeight="1">
      <c r="A48" s="71"/>
      <c r="B48" s="63" t="s">
        <v>32</v>
      </c>
      <c r="C48" s="64"/>
      <c r="D48" s="107"/>
      <c r="E48" s="65"/>
      <c r="F48" s="65"/>
      <c r="G48" s="66"/>
      <c r="H48" s="66"/>
      <c r="I48" s="66"/>
      <c r="J48" s="67"/>
      <c r="K48" s="67"/>
      <c r="L48" s="67"/>
      <c r="M48" s="68"/>
    </row>
    <row r="49" spans="1:13" s="39" customFormat="1" ht="24" customHeight="1">
      <c r="A49" s="71"/>
      <c r="B49" s="63" t="s">
        <v>171</v>
      </c>
      <c r="C49" s="64"/>
      <c r="D49" s="107"/>
      <c r="E49" s="65"/>
      <c r="F49" s="65"/>
      <c r="G49" s="66"/>
      <c r="H49" s="66"/>
      <c r="I49" s="66"/>
      <c r="J49" s="67"/>
      <c r="K49" s="67"/>
      <c r="L49" s="67"/>
      <c r="M49" s="68"/>
    </row>
    <row r="50" spans="1:13" s="39" customFormat="1" ht="24.75" customHeight="1">
      <c r="A50" s="71"/>
      <c r="B50" s="63" t="s">
        <v>33</v>
      </c>
      <c r="C50" s="64"/>
      <c r="D50" s="107"/>
      <c r="E50" s="65"/>
      <c r="F50" s="65"/>
      <c r="G50" s="66"/>
      <c r="H50" s="67"/>
      <c r="I50" s="66"/>
      <c r="J50" s="67"/>
      <c r="K50" s="67"/>
      <c r="L50" s="66"/>
      <c r="M50" s="68"/>
    </row>
    <row r="51" spans="1:13" s="39" customFormat="1" ht="25.5" customHeight="1">
      <c r="A51" s="71"/>
      <c r="B51" s="63" t="s">
        <v>38</v>
      </c>
      <c r="C51" s="64"/>
      <c r="D51" s="107"/>
      <c r="E51" s="65"/>
      <c r="F51" s="65"/>
      <c r="G51" s="66"/>
      <c r="H51" s="66"/>
      <c r="I51" s="66"/>
      <c r="J51" s="67"/>
      <c r="K51" s="67"/>
      <c r="L51" s="66"/>
      <c r="M51" s="68"/>
    </row>
    <row r="52" spans="1:13" s="39" customFormat="1" ht="15.75" customHeight="1">
      <c r="A52" s="71"/>
      <c r="B52" s="74"/>
      <c r="C52" s="37"/>
      <c r="D52" s="103"/>
      <c r="E52" s="59"/>
      <c r="F52" s="59"/>
      <c r="G52" s="55"/>
      <c r="H52" s="55"/>
      <c r="I52" s="55"/>
      <c r="J52" s="55"/>
      <c r="K52" s="55"/>
      <c r="L52" s="55"/>
      <c r="M52" s="76"/>
    </row>
    <row r="53" spans="1:13" s="39" customFormat="1" ht="28.5" customHeight="1">
      <c r="A53" s="71"/>
      <c r="B53" s="56" t="s">
        <v>159</v>
      </c>
      <c r="C53" s="51">
        <v>260</v>
      </c>
      <c r="D53" s="102"/>
      <c r="E53" s="57"/>
      <c r="F53" s="57"/>
      <c r="G53" s="83">
        <f>G55+G56+G57+G58+G59+G60+G63+G65+G61+G66+G67+G68</f>
        <v>5239626</v>
      </c>
      <c r="H53" s="83">
        <f>SUM(H55:H69)</f>
        <v>4699672</v>
      </c>
      <c r="I53" s="83">
        <f>SUM(I55:I68)</f>
        <v>217730</v>
      </c>
      <c r="J53" s="84"/>
      <c r="K53" s="84"/>
      <c r="L53" s="83">
        <f>SUM(L55:L68)</f>
        <v>322224</v>
      </c>
      <c r="M53" s="58"/>
    </row>
    <row r="54" spans="1:13" s="39" customFormat="1" ht="14.25" customHeight="1">
      <c r="A54" s="71"/>
      <c r="B54" s="74" t="s">
        <v>5</v>
      </c>
      <c r="C54" s="37"/>
      <c r="D54" s="103"/>
      <c r="E54" s="59"/>
      <c r="F54" s="59"/>
      <c r="G54" s="55"/>
      <c r="H54" s="55"/>
      <c r="I54" s="55"/>
      <c r="J54" s="55"/>
      <c r="K54" s="55"/>
      <c r="L54" s="55"/>
      <c r="M54" s="76"/>
    </row>
    <row r="55" spans="1:13" s="39" customFormat="1" ht="14.25" customHeight="1">
      <c r="A55" s="71"/>
      <c r="B55" s="74" t="s">
        <v>24</v>
      </c>
      <c r="C55" s="37"/>
      <c r="D55" s="103" t="s">
        <v>203</v>
      </c>
      <c r="E55" s="59">
        <v>244</v>
      </c>
      <c r="F55" s="59">
        <v>221</v>
      </c>
      <c r="G55" s="94">
        <f>H55+I55</f>
        <v>49500</v>
      </c>
      <c r="H55" s="55">
        <v>49500</v>
      </c>
      <c r="I55" s="55"/>
      <c r="J55" s="55"/>
      <c r="K55" s="55"/>
      <c r="L55" s="75"/>
      <c r="M55" s="76"/>
    </row>
    <row r="56" spans="1:13" s="39" customFormat="1" ht="15.75" customHeight="1">
      <c r="A56" s="71"/>
      <c r="B56" s="74" t="s">
        <v>25</v>
      </c>
      <c r="C56" s="37"/>
      <c r="D56" s="103" t="s">
        <v>203</v>
      </c>
      <c r="E56" s="59">
        <v>244</v>
      </c>
      <c r="F56" s="59">
        <v>222</v>
      </c>
      <c r="G56" s="94">
        <f>H56+I56+L56</f>
        <v>10000</v>
      </c>
      <c r="H56" s="75">
        <v>10000</v>
      </c>
      <c r="I56" s="75"/>
      <c r="J56" s="55"/>
      <c r="K56" s="55"/>
      <c r="L56" s="55"/>
      <c r="M56" s="76"/>
    </row>
    <row r="57" spans="1:13" s="39" customFormat="1" ht="15" customHeight="1">
      <c r="A57" s="71"/>
      <c r="B57" s="74" t="s">
        <v>26</v>
      </c>
      <c r="C57" s="37"/>
      <c r="D57" s="103" t="s">
        <v>203</v>
      </c>
      <c r="E57" s="59">
        <v>244</v>
      </c>
      <c r="F57" s="59">
        <v>223</v>
      </c>
      <c r="G57" s="94">
        <f>H57+I57+L57</f>
        <v>3443948</v>
      </c>
      <c r="H57" s="75">
        <v>3378948</v>
      </c>
      <c r="I57" s="75"/>
      <c r="J57" s="55"/>
      <c r="K57" s="55"/>
      <c r="L57" s="75">
        <v>65000</v>
      </c>
      <c r="M57" s="76"/>
    </row>
    <row r="58" spans="1:13" s="39" customFormat="1" ht="24.75" customHeight="1">
      <c r="A58" s="71"/>
      <c r="B58" s="74" t="s">
        <v>27</v>
      </c>
      <c r="C58" s="37"/>
      <c r="D58" s="103" t="s">
        <v>203</v>
      </c>
      <c r="E58" s="59">
        <v>244</v>
      </c>
      <c r="F58" s="59">
        <v>224</v>
      </c>
      <c r="G58" s="94">
        <f>H58+I58+L58</f>
        <v>0</v>
      </c>
      <c r="H58" s="75"/>
      <c r="I58" s="75"/>
      <c r="J58" s="55"/>
      <c r="K58" s="55"/>
      <c r="L58" s="55"/>
      <c r="M58" s="76"/>
    </row>
    <row r="59" spans="1:13" s="39" customFormat="1" ht="28.5" customHeight="1">
      <c r="A59" s="71"/>
      <c r="B59" s="74" t="s">
        <v>28</v>
      </c>
      <c r="C59" s="37"/>
      <c r="D59" s="103" t="s">
        <v>203</v>
      </c>
      <c r="E59" s="59">
        <v>244</v>
      </c>
      <c r="F59" s="59">
        <v>225</v>
      </c>
      <c r="G59" s="94">
        <f>H59+L59</f>
        <v>352905</v>
      </c>
      <c r="H59" s="75">
        <v>342681</v>
      </c>
      <c r="I59" s="75"/>
      <c r="J59" s="55"/>
      <c r="K59" s="55"/>
      <c r="L59" s="66">
        <v>10224</v>
      </c>
      <c r="M59" s="76"/>
    </row>
    <row r="60" spans="1:13" s="39" customFormat="1" ht="15.75" customHeight="1">
      <c r="A60" s="71"/>
      <c r="B60" s="89" t="s">
        <v>29</v>
      </c>
      <c r="C60" s="90"/>
      <c r="D60" s="100" t="s">
        <v>203</v>
      </c>
      <c r="E60" s="59">
        <v>244</v>
      </c>
      <c r="F60" s="59">
        <v>226</v>
      </c>
      <c r="G60" s="94">
        <f>H60+I60+L60</f>
        <v>179952</v>
      </c>
      <c r="H60" s="75">
        <v>178852</v>
      </c>
      <c r="I60" s="75">
        <v>1100</v>
      </c>
      <c r="J60" s="55"/>
      <c r="K60" s="55"/>
      <c r="L60" s="75"/>
      <c r="M60" s="76"/>
    </row>
    <row r="61" spans="1:13" s="39" customFormat="1" ht="15.75" customHeight="1">
      <c r="A61" s="71"/>
      <c r="B61" s="89" t="s">
        <v>29</v>
      </c>
      <c r="C61" s="90"/>
      <c r="D61" s="100" t="s">
        <v>202</v>
      </c>
      <c r="E61" s="59">
        <v>244</v>
      </c>
      <c r="F61" s="59">
        <v>226</v>
      </c>
      <c r="G61" s="94">
        <f>H61+I61+L61</f>
        <v>10000</v>
      </c>
      <c r="H61" s="75">
        <v>10000</v>
      </c>
      <c r="I61" s="75"/>
      <c r="J61" s="55"/>
      <c r="K61" s="55"/>
      <c r="L61" s="75"/>
      <c r="M61" s="76"/>
    </row>
    <row r="62" spans="1:13" s="39" customFormat="1" ht="25.5" customHeight="1">
      <c r="A62" s="71"/>
      <c r="B62" s="74" t="s">
        <v>171</v>
      </c>
      <c r="C62" s="37"/>
      <c r="D62" s="103"/>
      <c r="E62" s="59"/>
      <c r="F62" s="59"/>
      <c r="G62" s="94"/>
      <c r="H62" s="75"/>
      <c r="I62" s="75"/>
      <c r="J62" s="55"/>
      <c r="K62" s="55"/>
      <c r="L62" s="55"/>
      <c r="M62" s="76"/>
    </row>
    <row r="63" spans="1:13" s="39" customFormat="1" ht="26.25" customHeight="1">
      <c r="A63" s="71"/>
      <c r="B63" s="74" t="s">
        <v>33</v>
      </c>
      <c r="C63" s="37"/>
      <c r="D63" s="103" t="s">
        <v>203</v>
      </c>
      <c r="E63" s="59">
        <v>244</v>
      </c>
      <c r="F63" s="59">
        <v>310</v>
      </c>
      <c r="G63" s="94">
        <f>H63+I63+L63</f>
        <v>122290</v>
      </c>
      <c r="H63" s="75">
        <f>42290+80000</f>
        <v>122290</v>
      </c>
      <c r="I63" s="75"/>
      <c r="J63" s="55"/>
      <c r="K63" s="55"/>
      <c r="L63" s="75"/>
      <c r="M63" s="76"/>
    </row>
    <row r="64" spans="1:13" s="39" customFormat="1" ht="26.25" customHeight="1">
      <c r="A64" s="71"/>
      <c r="B64" s="74" t="s">
        <v>33</v>
      </c>
      <c r="C64" s="37"/>
      <c r="D64" s="103" t="s">
        <v>202</v>
      </c>
      <c r="E64" s="59">
        <v>244</v>
      </c>
      <c r="F64" s="59">
        <v>310</v>
      </c>
      <c r="G64" s="94">
        <f>H64+I64+L64</f>
        <v>0</v>
      </c>
      <c r="H64" s="75"/>
      <c r="I64" s="75"/>
      <c r="J64" s="55"/>
      <c r="K64" s="55"/>
      <c r="L64" s="75"/>
      <c r="M64" s="76"/>
    </row>
    <row r="65" spans="1:13" s="39" customFormat="1" ht="24.75" customHeight="1">
      <c r="A65" s="71"/>
      <c r="B65" s="74" t="s">
        <v>38</v>
      </c>
      <c r="C65" s="37"/>
      <c r="D65" s="103" t="s">
        <v>203</v>
      </c>
      <c r="E65" s="59">
        <v>244</v>
      </c>
      <c r="F65" s="59">
        <v>340</v>
      </c>
      <c r="G65" s="94">
        <f>H65+L65+I65</f>
        <v>482768</v>
      </c>
      <c r="H65" s="75">
        <f>267691+80077</f>
        <v>347768</v>
      </c>
      <c r="I65" s="75"/>
      <c r="J65" s="55"/>
      <c r="K65" s="55"/>
      <c r="L65" s="75">
        <v>135000</v>
      </c>
      <c r="M65" s="76"/>
    </row>
    <row r="66" spans="1:13" s="39" customFormat="1" ht="24.75" customHeight="1">
      <c r="A66" s="71"/>
      <c r="B66" s="74" t="s">
        <v>38</v>
      </c>
      <c r="C66" s="37"/>
      <c r="D66" s="103" t="s">
        <v>202</v>
      </c>
      <c r="E66" s="59">
        <v>244</v>
      </c>
      <c r="F66" s="59">
        <v>340</v>
      </c>
      <c r="G66" s="94">
        <f>H66+L66+I66</f>
        <v>359633</v>
      </c>
      <c r="H66" s="75">
        <f>235850+23783</f>
        <v>259633</v>
      </c>
      <c r="I66" s="75"/>
      <c r="J66" s="55"/>
      <c r="K66" s="55"/>
      <c r="L66" s="75">
        <v>100000</v>
      </c>
      <c r="M66" s="76"/>
    </row>
    <row r="67" spans="1:13" s="39" customFormat="1" ht="24.75" customHeight="1">
      <c r="A67" s="71"/>
      <c r="B67" s="74" t="s">
        <v>38</v>
      </c>
      <c r="C67" s="37"/>
      <c r="D67" s="103" t="s">
        <v>204</v>
      </c>
      <c r="E67" s="59">
        <v>244</v>
      </c>
      <c r="F67" s="59">
        <v>340</v>
      </c>
      <c r="G67" s="94">
        <f>H67+L67+I67</f>
        <v>168300</v>
      </c>
      <c r="H67" s="75"/>
      <c r="I67" s="75">
        <f>143100+25200</f>
        <v>168300</v>
      </c>
      <c r="J67" s="55"/>
      <c r="K67" s="55"/>
      <c r="L67" s="75"/>
      <c r="M67" s="76"/>
    </row>
    <row r="68" spans="1:13" s="39" customFormat="1" ht="24.75" customHeight="1">
      <c r="A68" s="71"/>
      <c r="B68" s="74" t="s">
        <v>38</v>
      </c>
      <c r="C68" s="37"/>
      <c r="D68" s="103" t="s">
        <v>205</v>
      </c>
      <c r="E68" s="59">
        <v>244</v>
      </c>
      <c r="F68" s="59">
        <v>340</v>
      </c>
      <c r="G68" s="94">
        <f>H68+L68+I68</f>
        <v>60330</v>
      </c>
      <c r="H68" s="75"/>
      <c r="I68" s="75">
        <f>9450+38880</f>
        <v>48330</v>
      </c>
      <c r="J68" s="55"/>
      <c r="K68" s="55"/>
      <c r="L68" s="75">
        <v>12000</v>
      </c>
      <c r="M68" s="76"/>
    </row>
    <row r="69" spans="1:13" s="39" customFormat="1" ht="24.75" customHeight="1">
      <c r="A69" s="71"/>
      <c r="B69" s="74" t="s">
        <v>38</v>
      </c>
      <c r="C69" s="37"/>
      <c r="D69" s="103" t="s">
        <v>203</v>
      </c>
      <c r="E69" s="59">
        <v>244</v>
      </c>
      <c r="F69" s="59">
        <v>340</v>
      </c>
      <c r="G69" s="94">
        <f>H69+L69+I69</f>
        <v>0</v>
      </c>
      <c r="H69" s="75"/>
      <c r="I69" s="75"/>
      <c r="J69" s="55"/>
      <c r="K69" s="55"/>
      <c r="L69" s="75"/>
      <c r="M69" s="76"/>
    </row>
    <row r="70" spans="1:13" s="39" customFormat="1" ht="27.75" customHeight="1">
      <c r="A70" s="71"/>
      <c r="B70" s="74" t="s">
        <v>34</v>
      </c>
      <c r="C70" s="37">
        <v>300</v>
      </c>
      <c r="D70" s="103"/>
      <c r="E70" s="59" t="s">
        <v>22</v>
      </c>
      <c r="F70" s="59"/>
      <c r="G70" s="96"/>
      <c r="H70" s="55"/>
      <c r="I70" s="55"/>
      <c r="J70" s="55"/>
      <c r="K70" s="55"/>
      <c r="L70" s="55"/>
      <c r="M70" s="76"/>
    </row>
    <row r="71" spans="1:13" s="39" customFormat="1" ht="14.25" customHeight="1">
      <c r="A71" s="71"/>
      <c r="B71" s="74" t="s">
        <v>1</v>
      </c>
      <c r="C71" s="37"/>
      <c r="D71" s="103"/>
      <c r="E71" s="59"/>
      <c r="F71" s="59"/>
      <c r="G71" s="55"/>
      <c r="H71" s="55"/>
      <c r="I71" s="55"/>
      <c r="J71" s="55"/>
      <c r="K71" s="55"/>
      <c r="L71" s="55"/>
      <c r="M71" s="76"/>
    </row>
    <row r="72" spans="1:13" s="39" customFormat="1" ht="15" customHeight="1">
      <c r="A72" s="71"/>
      <c r="B72" s="74" t="s">
        <v>160</v>
      </c>
      <c r="C72" s="37">
        <v>310</v>
      </c>
      <c r="D72" s="103"/>
      <c r="E72" s="59"/>
      <c r="F72" s="59"/>
      <c r="G72" s="55"/>
      <c r="H72" s="55"/>
      <c r="I72" s="55"/>
      <c r="J72" s="55"/>
      <c r="K72" s="55"/>
      <c r="L72" s="55"/>
      <c r="M72" s="76"/>
    </row>
    <row r="73" spans="1:13" s="39" customFormat="1" ht="13.5" customHeight="1">
      <c r="A73" s="71"/>
      <c r="B73" s="74" t="s">
        <v>161</v>
      </c>
      <c r="C73" s="37">
        <v>320</v>
      </c>
      <c r="D73" s="103"/>
      <c r="E73" s="59"/>
      <c r="F73" s="59"/>
      <c r="G73" s="55"/>
      <c r="H73" s="55"/>
      <c r="I73" s="55"/>
      <c r="J73" s="55"/>
      <c r="K73" s="55"/>
      <c r="L73" s="55"/>
      <c r="M73" s="76"/>
    </row>
    <row r="74" spans="1:13" s="39" customFormat="1" ht="15" customHeight="1">
      <c r="A74" s="71"/>
      <c r="B74" s="74" t="s">
        <v>162</v>
      </c>
      <c r="C74" s="37">
        <v>400</v>
      </c>
      <c r="D74" s="103"/>
      <c r="E74" s="59"/>
      <c r="F74" s="62"/>
      <c r="G74" s="55"/>
      <c r="H74" s="55"/>
      <c r="I74" s="55"/>
      <c r="J74" s="55"/>
      <c r="K74" s="55"/>
      <c r="L74" s="55"/>
      <c r="M74" s="76"/>
    </row>
    <row r="75" spans="1:13" s="39" customFormat="1" ht="14.25" customHeight="1">
      <c r="A75" s="71"/>
      <c r="B75" s="74" t="s">
        <v>163</v>
      </c>
      <c r="C75" s="37">
        <v>410</v>
      </c>
      <c r="D75" s="103"/>
      <c r="E75" s="59"/>
      <c r="F75" s="62"/>
      <c r="G75" s="55"/>
      <c r="H75" s="55"/>
      <c r="I75" s="55"/>
      <c r="J75" s="55"/>
      <c r="K75" s="55"/>
      <c r="L75" s="55"/>
      <c r="M75" s="76"/>
    </row>
    <row r="76" spans="1:13" s="39" customFormat="1" ht="14.25" customHeight="1">
      <c r="A76" s="71"/>
      <c r="B76" s="74" t="s">
        <v>164</v>
      </c>
      <c r="C76" s="37">
        <v>420</v>
      </c>
      <c r="D76" s="103"/>
      <c r="E76" s="59"/>
      <c r="F76" s="62"/>
      <c r="G76" s="55"/>
      <c r="H76" s="55"/>
      <c r="I76" s="55"/>
      <c r="J76" s="55"/>
      <c r="K76" s="55"/>
      <c r="L76" s="55"/>
      <c r="M76" s="76"/>
    </row>
    <row r="77" spans="1:13" s="39" customFormat="1" ht="15.75" customHeight="1">
      <c r="A77" s="71"/>
      <c r="B77" s="74" t="s">
        <v>99</v>
      </c>
      <c r="C77" s="37">
        <v>500</v>
      </c>
      <c r="D77" s="103"/>
      <c r="E77" s="59" t="s">
        <v>22</v>
      </c>
      <c r="F77" s="59"/>
      <c r="G77" s="75">
        <f>H77+L77+I77</f>
        <v>0</v>
      </c>
      <c r="H77" s="75">
        <f>H17-H8</f>
        <v>0</v>
      </c>
      <c r="I77" s="75">
        <f>I17-I8</f>
        <v>0</v>
      </c>
      <c r="J77" s="55"/>
      <c r="K77" s="55"/>
      <c r="L77" s="75">
        <f>L17-L8</f>
        <v>0</v>
      </c>
      <c r="M77" s="76"/>
    </row>
    <row r="78" spans="1:13" s="39" customFormat="1" ht="15.75" customHeight="1">
      <c r="A78" s="71"/>
      <c r="B78" s="74" t="s">
        <v>104</v>
      </c>
      <c r="C78" s="37">
        <v>600</v>
      </c>
      <c r="D78" s="103"/>
      <c r="E78" s="59" t="s">
        <v>22</v>
      </c>
      <c r="F78" s="59"/>
      <c r="G78" s="55"/>
      <c r="H78" s="55"/>
      <c r="I78" s="55"/>
      <c r="J78" s="55"/>
      <c r="K78" s="55"/>
      <c r="L78" s="55"/>
      <c r="M78" s="76"/>
    </row>
    <row r="79" spans="1:17" s="39" customFormat="1" ht="27" customHeight="1">
      <c r="A79" s="235" t="s">
        <v>80</v>
      </c>
      <c r="B79" s="235"/>
      <c r="C79" s="235"/>
      <c r="D79" s="235"/>
      <c r="E79" s="235"/>
      <c r="F79" s="235"/>
      <c r="G79" s="235"/>
      <c r="H79" s="236"/>
      <c r="I79" s="236"/>
      <c r="J79" s="236"/>
      <c r="K79" s="236"/>
      <c r="L79" s="236"/>
      <c r="M79" s="223"/>
      <c r="N79" s="223"/>
      <c r="O79" s="223"/>
      <c r="P79" s="223"/>
      <c r="Q79" s="223"/>
    </row>
    <row r="80" spans="1:17" s="39" customFormat="1" ht="14.25" customHeight="1">
      <c r="A80" s="42"/>
      <c r="B80" s="42"/>
      <c r="C80" s="42"/>
      <c r="D80" s="108"/>
      <c r="E80" s="42"/>
      <c r="F80" s="42"/>
      <c r="G80" s="42"/>
      <c r="H80" s="43"/>
      <c r="I80" s="222" t="s">
        <v>190</v>
      </c>
      <c r="J80" s="222"/>
      <c r="K80" s="222"/>
      <c r="L80" s="45"/>
      <c r="M80" s="223"/>
      <c r="N80" s="223"/>
      <c r="O80" s="223"/>
      <c r="P80" s="223"/>
      <c r="Q80" s="223"/>
    </row>
    <row r="81" spans="1:17" s="39" customFormat="1" ht="15">
      <c r="A81" s="46"/>
      <c r="B81" s="46"/>
      <c r="C81" s="42"/>
      <c r="D81" s="108"/>
      <c r="E81" s="42"/>
      <c r="H81" s="47"/>
      <c r="I81" s="224"/>
      <c r="J81" s="224"/>
      <c r="K81" s="224"/>
      <c r="L81" s="48"/>
      <c r="M81" s="223"/>
      <c r="N81" s="223"/>
      <c r="O81" s="223"/>
      <c r="P81" s="223"/>
      <c r="Q81" s="223"/>
    </row>
    <row r="82" spans="1:17" s="39" customFormat="1" ht="14.25" customHeight="1">
      <c r="A82" s="226" t="s">
        <v>39</v>
      </c>
      <c r="B82" s="226"/>
      <c r="C82" s="226"/>
      <c r="D82" s="226"/>
      <c r="E82" s="226"/>
      <c r="F82" s="226"/>
      <c r="G82" s="226"/>
      <c r="H82" s="42"/>
      <c r="M82" s="223"/>
      <c r="N82" s="223"/>
      <c r="O82" s="223"/>
      <c r="P82" s="223"/>
      <c r="Q82" s="223"/>
    </row>
    <row r="83" spans="1:17" s="39" customFormat="1" ht="14.25" customHeight="1">
      <c r="A83" s="42" t="s">
        <v>35</v>
      </c>
      <c r="B83" s="42"/>
      <c r="C83" s="42"/>
      <c r="D83" s="108"/>
      <c r="E83" s="42"/>
      <c r="F83" s="42"/>
      <c r="G83" s="42"/>
      <c r="H83" s="43"/>
      <c r="I83" s="222"/>
      <c r="J83" s="222"/>
      <c r="K83" s="222"/>
      <c r="L83" s="45"/>
      <c r="M83" s="223"/>
      <c r="N83" s="223"/>
      <c r="O83" s="223"/>
      <c r="P83" s="223"/>
      <c r="Q83" s="223"/>
    </row>
    <row r="84" spans="4:17" s="49" customFormat="1" ht="12">
      <c r="D84" s="109"/>
      <c r="H84" s="47"/>
      <c r="I84" s="224"/>
      <c r="J84" s="224"/>
      <c r="K84" s="224"/>
      <c r="L84" s="48"/>
      <c r="M84" s="223"/>
      <c r="N84" s="223"/>
      <c r="O84" s="223"/>
      <c r="P84" s="223"/>
      <c r="Q84" s="223"/>
    </row>
    <row r="85" spans="1:17" s="39" customFormat="1" ht="14.25" customHeight="1">
      <c r="A85" s="226" t="s">
        <v>40</v>
      </c>
      <c r="B85" s="226"/>
      <c r="C85" s="226"/>
      <c r="D85" s="226"/>
      <c r="E85" s="226"/>
      <c r="F85" s="226"/>
      <c r="G85" s="226"/>
      <c r="M85" s="223"/>
      <c r="N85" s="223"/>
      <c r="O85" s="223"/>
      <c r="P85" s="223"/>
      <c r="Q85" s="223"/>
    </row>
    <row r="86" spans="1:17" s="39" customFormat="1" ht="14.25" customHeight="1">
      <c r="A86" s="42" t="s">
        <v>20</v>
      </c>
      <c r="B86" s="42"/>
      <c r="C86" s="42"/>
      <c r="D86" s="108"/>
      <c r="E86" s="42"/>
      <c r="F86" s="42"/>
      <c r="G86" s="42"/>
      <c r="H86" s="44"/>
      <c r="I86" s="222" t="s">
        <v>227</v>
      </c>
      <c r="J86" s="222"/>
      <c r="K86" s="222"/>
      <c r="L86" s="45"/>
      <c r="M86" s="223"/>
      <c r="N86" s="223"/>
      <c r="O86" s="223"/>
      <c r="P86" s="223"/>
      <c r="Q86" s="223"/>
    </row>
    <row r="87" spans="4:17" s="49" customFormat="1" ht="12">
      <c r="D87" s="109"/>
      <c r="H87" s="47"/>
      <c r="I87" s="224"/>
      <c r="J87" s="224"/>
      <c r="K87" s="224"/>
      <c r="L87" s="48"/>
      <c r="M87" s="223"/>
      <c r="N87" s="223"/>
      <c r="O87" s="223"/>
      <c r="P87" s="223"/>
      <c r="Q87" s="223"/>
    </row>
    <row r="88" spans="1:17" s="39" customFormat="1" ht="14.25" customHeight="1">
      <c r="A88" s="226" t="s">
        <v>36</v>
      </c>
      <c r="B88" s="226"/>
      <c r="D88" s="110"/>
      <c r="H88" s="44"/>
      <c r="I88" s="222" t="s">
        <v>198</v>
      </c>
      <c r="J88" s="222"/>
      <c r="K88" s="222"/>
      <c r="L88" s="45"/>
      <c r="M88" s="223"/>
      <c r="N88" s="223"/>
      <c r="O88" s="223"/>
      <c r="P88" s="223"/>
      <c r="Q88" s="223"/>
    </row>
    <row r="89" spans="4:17" s="49" customFormat="1" ht="12">
      <c r="D89" s="109"/>
      <c r="H89" s="47"/>
      <c r="I89" s="224"/>
      <c r="J89" s="224"/>
      <c r="K89" s="224"/>
      <c r="L89" s="48"/>
      <c r="M89" s="223"/>
      <c r="N89" s="223"/>
      <c r="O89" s="223"/>
      <c r="P89" s="223"/>
      <c r="Q89" s="223"/>
    </row>
    <row r="90" spans="1:17" s="39" customFormat="1" ht="14.25" customHeight="1">
      <c r="A90" s="226" t="s">
        <v>199</v>
      </c>
      <c r="B90" s="230"/>
      <c r="C90" s="230"/>
      <c r="D90" s="230"/>
      <c r="E90" s="230"/>
      <c r="M90" s="223"/>
      <c r="N90" s="223"/>
      <c r="O90" s="223"/>
      <c r="P90" s="223"/>
      <c r="Q90" s="223"/>
    </row>
    <row r="91" spans="1:17" s="39" customFormat="1" ht="19.5" customHeight="1">
      <c r="A91" s="33"/>
      <c r="B91" s="34"/>
      <c r="C91" s="33"/>
      <c r="D91" s="99"/>
      <c r="M91" s="223"/>
      <c r="N91" s="223"/>
      <c r="O91" s="223"/>
      <c r="P91" s="223"/>
      <c r="Q91" s="223"/>
    </row>
    <row r="92" spans="13:17" ht="3" customHeight="1">
      <c r="M92" s="223"/>
      <c r="N92" s="223"/>
      <c r="O92" s="223"/>
      <c r="P92" s="223"/>
      <c r="Q92" s="223"/>
    </row>
  </sheetData>
  <sheetProtection/>
  <mergeCells count="31">
    <mergeCell ref="M79:M92"/>
    <mergeCell ref="A7:B7"/>
    <mergeCell ref="I89:K89"/>
    <mergeCell ref="I84:K84"/>
    <mergeCell ref="A85:G85"/>
    <mergeCell ref="I86:K86"/>
    <mergeCell ref="N79:Q92"/>
    <mergeCell ref="I80:K80"/>
    <mergeCell ref="I81:K81"/>
    <mergeCell ref="I83:K83"/>
    <mergeCell ref="I88:K88"/>
    <mergeCell ref="C26:C27"/>
    <mergeCell ref="H4:M4"/>
    <mergeCell ref="I5:I6"/>
    <mergeCell ref="K5:K6"/>
    <mergeCell ref="G3:M3"/>
    <mergeCell ref="A90:E90"/>
    <mergeCell ref="A79:L79"/>
    <mergeCell ref="I87:K87"/>
    <mergeCell ref="A88:B88"/>
    <mergeCell ref="A82:G82"/>
    <mergeCell ref="F3:F6"/>
    <mergeCell ref="G4:G6"/>
    <mergeCell ref="H5:H6"/>
    <mergeCell ref="L5:M5"/>
    <mergeCell ref="A2:L2"/>
    <mergeCell ref="A3:B6"/>
    <mergeCell ref="C3:C6"/>
    <mergeCell ref="D3:D6"/>
    <mergeCell ref="E3:E6"/>
    <mergeCell ref="J5:J6"/>
  </mergeCells>
  <printOptions/>
  <pageMargins left="0.76" right="0.31496062992125984" top="0.44" bottom="0.3937007874015748" header="0.1968503937007874" footer="0.1968503937007874"/>
  <pageSetup horizontalDpi="600" verticalDpi="600" orientation="portrait" paperSize="9" scale="63" r:id="rId1"/>
  <rowBreaks count="1" manualBreakCount="1">
    <brk id="52" max="8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C26"/>
  <sheetViews>
    <sheetView zoomScalePageLayoutView="0" workbookViewId="0" topLeftCell="A7">
      <selection activeCell="E29" sqref="E29"/>
    </sheetView>
  </sheetViews>
  <sheetFormatPr defaultColWidth="9.00390625" defaultRowHeight="12.75"/>
  <cols>
    <col min="1" max="1" width="24.25390625" style="0" customWidth="1"/>
    <col min="2" max="2" width="6.75390625" style="0" customWidth="1"/>
    <col min="3" max="3" width="7.875" style="0" customWidth="1"/>
    <col min="4" max="4" width="11.125" style="0" customWidth="1"/>
    <col min="5" max="5" width="10.875" style="0" customWidth="1"/>
    <col min="6" max="6" width="11.75390625" style="0" customWidth="1"/>
    <col min="7" max="7" width="11.25390625" style="0" customWidth="1"/>
    <col min="8" max="8" width="10.25390625" style="0" customWidth="1"/>
    <col min="9" max="9" width="10.875" style="0" customWidth="1"/>
    <col min="10" max="10" width="11.375" style="0" customWidth="1"/>
    <col min="11" max="11" width="10.875" style="0" customWidth="1"/>
    <col min="12" max="12" width="11.375" style="0" customWidth="1"/>
  </cols>
  <sheetData>
    <row r="1" spans="1:12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16" t="s">
        <v>87</v>
      </c>
    </row>
    <row r="2" spans="1:12" ht="30" customHeight="1">
      <c r="A2" s="246" t="s">
        <v>210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12.75">
      <c r="A3" s="243" t="s">
        <v>0</v>
      </c>
      <c r="B3" s="243" t="s">
        <v>88</v>
      </c>
      <c r="C3" s="243" t="s">
        <v>89</v>
      </c>
      <c r="D3" s="247" t="s">
        <v>90</v>
      </c>
      <c r="E3" s="248"/>
      <c r="F3" s="248"/>
      <c r="G3" s="248"/>
      <c r="H3" s="248"/>
      <c r="I3" s="248"/>
      <c r="J3" s="248"/>
      <c r="K3" s="248"/>
      <c r="L3" s="249"/>
    </row>
    <row r="4" spans="1:12" ht="12.75">
      <c r="A4" s="244"/>
      <c r="B4" s="244"/>
      <c r="C4" s="244"/>
      <c r="D4" s="250" t="s">
        <v>91</v>
      </c>
      <c r="E4" s="251"/>
      <c r="F4" s="252"/>
      <c r="G4" s="247" t="s">
        <v>5</v>
      </c>
      <c r="H4" s="248"/>
      <c r="I4" s="248"/>
      <c r="J4" s="248"/>
      <c r="K4" s="248"/>
      <c r="L4" s="249"/>
    </row>
    <row r="5" spans="1:12" ht="93" customHeight="1">
      <c r="A5" s="244"/>
      <c r="B5" s="244"/>
      <c r="C5" s="244"/>
      <c r="D5" s="253"/>
      <c r="E5" s="254"/>
      <c r="F5" s="255"/>
      <c r="G5" s="247" t="s">
        <v>93</v>
      </c>
      <c r="H5" s="248"/>
      <c r="I5" s="249"/>
      <c r="J5" s="247" t="s">
        <v>92</v>
      </c>
      <c r="K5" s="248"/>
      <c r="L5" s="249"/>
    </row>
    <row r="6" spans="1:12" ht="51">
      <c r="A6" s="245"/>
      <c r="B6" s="245"/>
      <c r="C6" s="245"/>
      <c r="D6" s="23" t="s">
        <v>215</v>
      </c>
      <c r="E6" s="23" t="s">
        <v>216</v>
      </c>
      <c r="F6" s="23" t="s">
        <v>217</v>
      </c>
      <c r="G6" s="23" t="s">
        <v>215</v>
      </c>
      <c r="H6" s="23" t="s">
        <v>216</v>
      </c>
      <c r="I6" s="23" t="s">
        <v>217</v>
      </c>
      <c r="J6" s="23" t="s">
        <v>215</v>
      </c>
      <c r="K6" s="23" t="s">
        <v>216</v>
      </c>
      <c r="L6" s="23" t="s">
        <v>218</v>
      </c>
    </row>
    <row r="7" spans="1:12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</row>
    <row r="8" spans="1:12" ht="29.25" customHeight="1">
      <c r="A8" s="24" t="s">
        <v>94</v>
      </c>
      <c r="B8" s="23">
        <v>1</v>
      </c>
      <c r="C8" s="23" t="s">
        <v>22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51">
      <c r="A9" s="24" t="s">
        <v>95</v>
      </c>
      <c r="B9" s="23">
        <v>1001</v>
      </c>
      <c r="C9" s="23" t="s">
        <v>22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2.75">
      <c r="A10" s="2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38.25">
      <c r="A11" s="24" t="s">
        <v>96</v>
      </c>
      <c r="B11" s="23">
        <v>2001</v>
      </c>
      <c r="C11" s="23" t="s">
        <v>22</v>
      </c>
      <c r="D11" s="52">
        <f>'таб.2 2018,'!G52</f>
        <v>6020548.880000001</v>
      </c>
      <c r="E11" s="52">
        <f>'таб.2 2019'!G53</f>
        <v>5241072</v>
      </c>
      <c r="F11" s="52">
        <f>'таб.2 2020'!G53</f>
        <v>5239626</v>
      </c>
      <c r="G11" s="52">
        <f>D11</f>
        <v>6020548.880000001</v>
      </c>
      <c r="H11" s="52">
        <f>E11</f>
        <v>5241072</v>
      </c>
      <c r="I11" s="52">
        <f>F11</f>
        <v>5239626</v>
      </c>
      <c r="J11" s="23"/>
      <c r="K11" s="23"/>
      <c r="L11" s="23"/>
    </row>
    <row r="12" spans="1:12" ht="12.75">
      <c r="A12" s="24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2.75">
      <c r="A13" s="24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5" spans="1:159" ht="12.75">
      <c r="A15" s="242" t="s">
        <v>196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</row>
    <row r="16" spans="1:159" ht="15">
      <c r="A16" s="10" t="s">
        <v>169</v>
      </c>
      <c r="B16" s="168" t="s">
        <v>176</v>
      </c>
      <c r="C16" s="168"/>
      <c r="D16" s="168"/>
      <c r="E16" s="168"/>
      <c r="F16" s="167"/>
      <c r="G16" s="167"/>
      <c r="H16" s="167"/>
      <c r="I16" s="167"/>
      <c r="J16" s="16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1"/>
      <c r="CR16" s="1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5"/>
    </row>
    <row r="17" spans="1:159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11"/>
      <c r="CR17" s="11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9"/>
    </row>
    <row r="18" spans="1:159" ht="15">
      <c r="A18" s="168" t="s">
        <v>39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240"/>
      <c r="BY18" s="240"/>
      <c r="BZ18" s="240"/>
      <c r="CA18" s="24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</row>
    <row r="19" spans="1:159" ht="15">
      <c r="A19" s="168" t="s">
        <v>174</v>
      </c>
      <c r="B19" s="167"/>
      <c r="C19" s="167"/>
      <c r="D19" s="167"/>
      <c r="E19" s="167"/>
      <c r="F19" s="167"/>
      <c r="G19" s="167"/>
      <c r="H19" s="167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1"/>
      <c r="CR19" s="1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5"/>
    </row>
    <row r="20" spans="1:159" ht="12.75">
      <c r="A20" s="8"/>
      <c r="B20" s="8" t="s">
        <v>175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11"/>
      <c r="CR20" s="11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9"/>
    </row>
    <row r="21" spans="1:159" ht="15">
      <c r="A21" s="168" t="s">
        <v>40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</row>
    <row r="22" spans="1:159" ht="15">
      <c r="A22" s="10" t="s">
        <v>20</v>
      </c>
      <c r="B22" s="10" t="s">
        <v>228</v>
      </c>
      <c r="C22" s="10"/>
      <c r="D22" s="10"/>
      <c r="E22" s="5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1"/>
      <c r="CR22" s="1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5"/>
    </row>
    <row r="23" spans="1:159" ht="12.75">
      <c r="A23" s="8"/>
      <c r="B23" s="8" t="s">
        <v>167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11"/>
      <c r="CR23" s="11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9"/>
    </row>
    <row r="24" spans="1:159" ht="15">
      <c r="A24" s="168" t="s">
        <v>200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1"/>
      <c r="CR24" s="1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39"/>
      <c r="EW24" s="239"/>
      <c r="EX24" s="239"/>
      <c r="EY24" s="239"/>
      <c r="EZ24" s="239"/>
      <c r="FA24" s="239"/>
      <c r="FB24" s="239"/>
      <c r="FC24" s="5"/>
    </row>
    <row r="25" spans="1:159" ht="12.75">
      <c r="A25" s="8" t="s">
        <v>168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11"/>
      <c r="CR25" s="11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9"/>
    </row>
    <row r="26" spans="1:159" ht="15">
      <c r="A26" s="168" t="s">
        <v>199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</row>
  </sheetData>
  <sheetProtection/>
  <mergeCells count="32">
    <mergeCell ref="A3:A6"/>
    <mergeCell ref="B3:B6"/>
    <mergeCell ref="C3:C6"/>
    <mergeCell ref="A2:L2"/>
    <mergeCell ref="D3:L3"/>
    <mergeCell ref="G4:L4"/>
    <mergeCell ref="D4:F5"/>
    <mergeCell ref="G5:I5"/>
    <mergeCell ref="J5:L5"/>
    <mergeCell ref="A15:FC15"/>
    <mergeCell ref="BZ16:CP16"/>
    <mergeCell ref="CS16:FB16"/>
    <mergeCell ref="BZ17:CP17"/>
    <mergeCell ref="CS17:FB17"/>
    <mergeCell ref="B16:J16"/>
    <mergeCell ref="CS24:FB24"/>
    <mergeCell ref="A18:CA18"/>
    <mergeCell ref="BZ19:CP19"/>
    <mergeCell ref="CS19:FB19"/>
    <mergeCell ref="BZ20:CP20"/>
    <mergeCell ref="CS20:FB20"/>
    <mergeCell ref="A21:BY21"/>
    <mergeCell ref="BZ25:CP25"/>
    <mergeCell ref="CS25:FB25"/>
    <mergeCell ref="A26:BF26"/>
    <mergeCell ref="A19:H19"/>
    <mergeCell ref="BZ22:CP22"/>
    <mergeCell ref="CS22:FB22"/>
    <mergeCell ref="BZ23:CP23"/>
    <mergeCell ref="CS23:FB23"/>
    <mergeCell ref="A24:R24"/>
    <mergeCell ref="BZ24:CP24"/>
  </mergeCells>
  <printOptions/>
  <pageMargins left="0.2" right="0.2" top="0.25" bottom="0.2" header="0.24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C36"/>
  <sheetViews>
    <sheetView zoomScalePageLayoutView="0" workbookViewId="0" topLeftCell="A10">
      <selection activeCell="C19" sqref="C19"/>
    </sheetView>
  </sheetViews>
  <sheetFormatPr defaultColWidth="9.00390625" defaultRowHeight="12.75"/>
  <cols>
    <col min="1" max="1" width="48.25390625" style="0" customWidth="1"/>
    <col min="2" max="2" width="15.00390625" style="0" customWidth="1"/>
    <col min="3" max="3" width="18.25390625" style="0" customWidth="1"/>
    <col min="4" max="4" width="11.125" style="0" customWidth="1"/>
    <col min="5" max="5" width="12.125" style="0" customWidth="1"/>
    <col min="6" max="6" width="11.75390625" style="0" customWidth="1"/>
    <col min="7" max="7" width="11.25390625" style="0" customWidth="1"/>
    <col min="8" max="9" width="11.75390625" style="0" customWidth="1"/>
    <col min="10" max="10" width="11.375" style="0" customWidth="1"/>
    <col min="11" max="11" width="12.75390625" style="0" customWidth="1"/>
    <col min="12" max="12" width="12.875" style="0" customWidth="1"/>
  </cols>
  <sheetData>
    <row r="1" spans="1:12" ht="12.75">
      <c r="A1" s="7"/>
      <c r="B1" s="7"/>
      <c r="C1" s="16" t="s">
        <v>97</v>
      </c>
      <c r="D1" s="7"/>
      <c r="E1" s="7"/>
      <c r="F1" s="7"/>
      <c r="G1" s="7"/>
      <c r="H1" s="7"/>
      <c r="I1" s="7"/>
      <c r="J1" s="7"/>
      <c r="K1" s="7"/>
      <c r="L1" s="16"/>
    </row>
    <row r="2" spans="1:12" ht="34.5" customHeight="1">
      <c r="A2" s="256" t="s">
        <v>214</v>
      </c>
      <c r="B2" s="256"/>
      <c r="C2" s="256"/>
      <c r="D2" s="25"/>
      <c r="E2" s="25"/>
      <c r="F2" s="25"/>
      <c r="G2" s="25"/>
      <c r="H2" s="25"/>
      <c r="I2" s="25"/>
      <c r="J2" s="25"/>
      <c r="K2" s="25"/>
      <c r="L2" s="25"/>
    </row>
    <row r="3" spans="1:12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3" ht="57" customHeight="1">
      <c r="A4" s="27" t="s">
        <v>0</v>
      </c>
      <c r="B4" s="27" t="s">
        <v>88</v>
      </c>
      <c r="C4" s="28" t="s">
        <v>98</v>
      </c>
    </row>
    <row r="5" spans="1:3" ht="20.25" customHeight="1">
      <c r="A5" s="27">
        <v>1</v>
      </c>
      <c r="B5" s="27">
        <v>2</v>
      </c>
      <c r="C5" s="27">
        <v>3</v>
      </c>
    </row>
    <row r="6" spans="1:3" ht="12.75">
      <c r="A6" s="30" t="s">
        <v>99</v>
      </c>
      <c r="B6" s="29" t="s">
        <v>100</v>
      </c>
      <c r="C6" s="27">
        <v>0</v>
      </c>
    </row>
    <row r="7" spans="1:3" ht="12.75">
      <c r="A7" s="30" t="s">
        <v>104</v>
      </c>
      <c r="B7" s="29" t="s">
        <v>101</v>
      </c>
      <c r="C7" s="27">
        <v>0</v>
      </c>
    </row>
    <row r="8" spans="1:3" ht="12.75">
      <c r="A8" s="30" t="s">
        <v>105</v>
      </c>
      <c r="B8" s="29" t="s">
        <v>102</v>
      </c>
      <c r="C8" s="27">
        <v>0</v>
      </c>
    </row>
    <row r="9" spans="1:3" ht="12.75">
      <c r="A9" s="30"/>
      <c r="B9" s="29"/>
      <c r="C9" s="27"/>
    </row>
    <row r="10" spans="1:3" ht="12.75">
      <c r="A10" s="30" t="s">
        <v>106</v>
      </c>
      <c r="B10" s="29" t="s">
        <v>103</v>
      </c>
      <c r="C10" s="27">
        <v>0</v>
      </c>
    </row>
    <row r="11" spans="1:3" ht="12.75">
      <c r="A11" s="30"/>
      <c r="B11" s="29"/>
      <c r="C11" s="27"/>
    </row>
    <row r="13" spans="1:12" ht="12.75">
      <c r="A13" s="7"/>
      <c r="B13" s="7"/>
      <c r="C13" s="16" t="s">
        <v>108</v>
      </c>
      <c r="D13" s="7"/>
      <c r="E13" s="7"/>
      <c r="F13" s="7"/>
      <c r="G13" s="7"/>
      <c r="H13" s="7"/>
      <c r="I13" s="7"/>
      <c r="J13" s="7"/>
      <c r="K13" s="7"/>
      <c r="L13" s="16"/>
    </row>
    <row r="14" spans="1:12" ht="18" customHeight="1">
      <c r="A14" s="256" t="s">
        <v>107</v>
      </c>
      <c r="B14" s="256"/>
      <c r="C14" s="256"/>
      <c r="D14" s="25"/>
      <c r="E14" s="25"/>
      <c r="F14" s="25"/>
      <c r="G14" s="25"/>
      <c r="H14" s="25"/>
      <c r="I14" s="25"/>
      <c r="J14" s="25"/>
      <c r="K14" s="25"/>
      <c r="L14" s="25"/>
    </row>
    <row r="15" spans="1:3" ht="57" customHeight="1">
      <c r="A15" s="27" t="s">
        <v>0</v>
      </c>
      <c r="B15" s="27" t="s">
        <v>88</v>
      </c>
      <c r="C15" s="28" t="s">
        <v>109</v>
      </c>
    </row>
    <row r="16" spans="1:3" ht="20.25" customHeight="1">
      <c r="A16" s="27">
        <v>1</v>
      </c>
      <c r="B16" s="27">
        <v>2</v>
      </c>
      <c r="C16" s="27">
        <v>3</v>
      </c>
    </row>
    <row r="17" spans="1:3" ht="16.5" customHeight="1">
      <c r="A17" s="30" t="s">
        <v>110</v>
      </c>
      <c r="B17" s="29" t="s">
        <v>100</v>
      </c>
      <c r="C17" s="91">
        <v>117.394</v>
      </c>
    </row>
    <row r="18" spans="1:3" ht="56.25" customHeight="1">
      <c r="A18" s="31" t="s">
        <v>111</v>
      </c>
      <c r="B18" s="29" t="s">
        <v>101</v>
      </c>
      <c r="C18" s="27">
        <v>0</v>
      </c>
    </row>
    <row r="19" spans="1:3" ht="26.25" customHeight="1">
      <c r="A19" s="31" t="s">
        <v>112</v>
      </c>
      <c r="B19" s="29" t="s">
        <v>102</v>
      </c>
      <c r="C19" s="27">
        <v>0</v>
      </c>
    </row>
    <row r="20" spans="1:3" ht="12" customHeight="1">
      <c r="A20" s="30"/>
      <c r="B20" s="29"/>
      <c r="C20" s="27"/>
    </row>
    <row r="21" spans="1:3" ht="12.75">
      <c r="A21" s="30"/>
      <c r="B21" s="29"/>
      <c r="C21" s="27"/>
    </row>
    <row r="22" spans="1:3" ht="12.75">
      <c r="A22" s="30"/>
      <c r="B22" s="29"/>
      <c r="C22" s="27"/>
    </row>
    <row r="23" spans="1:3" ht="12.75">
      <c r="A23" s="86"/>
      <c r="B23" s="87"/>
      <c r="C23" s="88"/>
    </row>
    <row r="24" spans="1:3" ht="12.75">
      <c r="A24" s="86"/>
      <c r="B24" s="87"/>
      <c r="C24" s="88"/>
    </row>
    <row r="25" spans="1:159" ht="12.75">
      <c r="A25" s="242" t="s">
        <v>197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</row>
    <row r="26" spans="1:159" ht="15">
      <c r="A26" s="10" t="s">
        <v>169</v>
      </c>
      <c r="B26" s="168" t="s">
        <v>170</v>
      </c>
      <c r="C26" s="168"/>
      <c r="D26" s="168"/>
      <c r="E26" s="16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1"/>
      <c r="CR26" s="1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39"/>
      <c r="FB26" s="239"/>
      <c r="FC26" s="5"/>
    </row>
    <row r="27" spans="1:15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11"/>
      <c r="CR27" s="11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9"/>
    </row>
    <row r="28" spans="1:159" ht="15">
      <c r="A28" s="168" t="s">
        <v>39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240"/>
      <c r="BY28" s="240"/>
      <c r="BZ28" s="240"/>
      <c r="CA28" s="24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</row>
    <row r="29" spans="1:159" ht="15">
      <c r="A29" s="10" t="s">
        <v>35</v>
      </c>
      <c r="B29" s="10" t="s">
        <v>165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1"/>
      <c r="CR29" s="1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39"/>
      <c r="EO29" s="239"/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39"/>
      <c r="FA29" s="239"/>
      <c r="FB29" s="239"/>
      <c r="FC29" s="5"/>
    </row>
    <row r="30" spans="1:159" ht="12.75">
      <c r="A30" s="8"/>
      <c r="B30" s="8" t="s">
        <v>166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11"/>
      <c r="CR30" s="11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7"/>
      <c r="ET30" s="237"/>
      <c r="EU30" s="237"/>
      <c r="EV30" s="237"/>
      <c r="EW30" s="237"/>
      <c r="EX30" s="237"/>
      <c r="EY30" s="237"/>
      <c r="EZ30" s="237"/>
      <c r="FA30" s="237"/>
      <c r="FB30" s="237"/>
      <c r="FC30" s="9"/>
    </row>
    <row r="31" spans="1:159" ht="15">
      <c r="A31" s="168" t="s">
        <v>40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</row>
    <row r="32" spans="1:159" ht="15">
      <c r="A32" s="10" t="s">
        <v>20</v>
      </c>
      <c r="B32" s="10" t="s">
        <v>229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1"/>
      <c r="CR32" s="1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39"/>
      <c r="FA32" s="239"/>
      <c r="FB32" s="239"/>
      <c r="FC32" s="5"/>
    </row>
    <row r="33" spans="1:159" ht="12.75">
      <c r="A33" s="8"/>
      <c r="B33" s="8" t="s">
        <v>167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11"/>
      <c r="CR33" s="11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9"/>
    </row>
    <row r="34" spans="1:159" ht="15">
      <c r="A34" s="168" t="s">
        <v>200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1"/>
      <c r="CR34" s="1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39"/>
      <c r="EO34" s="239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39"/>
      <c r="FA34" s="239"/>
      <c r="FB34" s="239"/>
      <c r="FC34" s="5"/>
    </row>
    <row r="35" spans="1:159" ht="12.75">
      <c r="A35" s="8" t="s">
        <v>168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11"/>
      <c r="CR35" s="11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9"/>
    </row>
    <row r="36" spans="1:159" ht="15">
      <c r="A36" s="168" t="s">
        <v>199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</row>
  </sheetData>
  <sheetProtection/>
  <mergeCells count="24">
    <mergeCell ref="A2:C2"/>
    <mergeCell ref="A25:FC25"/>
    <mergeCell ref="B26:E26"/>
    <mergeCell ref="BZ26:CP26"/>
    <mergeCell ref="CS26:FB26"/>
    <mergeCell ref="BZ27:CP27"/>
    <mergeCell ref="CS27:FB27"/>
    <mergeCell ref="BZ29:CP29"/>
    <mergeCell ref="CS29:FB29"/>
    <mergeCell ref="BZ30:CP30"/>
    <mergeCell ref="CS30:FB30"/>
    <mergeCell ref="A14:C14"/>
    <mergeCell ref="A31:BY31"/>
    <mergeCell ref="A28:CA28"/>
    <mergeCell ref="BZ35:CP35"/>
    <mergeCell ref="CS35:FB35"/>
    <mergeCell ref="A36:BF36"/>
    <mergeCell ref="BZ32:CP32"/>
    <mergeCell ref="CS32:FB32"/>
    <mergeCell ref="BZ33:CP33"/>
    <mergeCell ref="CS33:FB33"/>
    <mergeCell ref="A34:R34"/>
    <mergeCell ref="BZ34:CP34"/>
    <mergeCell ref="CS34:FB34"/>
  </mergeCells>
  <printOptions/>
  <pageMargins left="0.87" right="0.1968503937007874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2018-07-26T07:45:58Z</cp:lastPrinted>
  <dcterms:created xsi:type="dcterms:W3CDTF">2010-11-26T07:12:57Z</dcterms:created>
  <dcterms:modified xsi:type="dcterms:W3CDTF">2019-01-24T05:37:00Z</dcterms:modified>
  <cp:category/>
  <cp:version/>
  <cp:contentType/>
  <cp:contentStatus/>
</cp:coreProperties>
</file>